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Oprava střechy" sheetId="2" r:id="rId2"/>
    <sheet name="02 - Bleskosvod" sheetId="3" r:id="rId3"/>
    <sheet name="03 - Zateplení fasády obj..." sheetId="4" r:id="rId4"/>
    <sheet name="04 - Vedlejší rozpočtové ..." sheetId="5" r:id="rId5"/>
    <sheet name="Pokyny pro vyplnění" sheetId="6" r:id="rId6"/>
  </sheets>
  <definedNames>
    <definedName name="_xlnm.Print_Area" localSheetId="0">'Rekapitulace stavby'!$D$4:$AO$33,'Rekapitulace stavby'!$C$39:$AQ$56</definedName>
    <definedName name="_xlnm.Print_Titles" localSheetId="0">'Rekapitulace stavby'!$49:$49</definedName>
    <definedName name="_xlnm._FilterDatabase" localSheetId="1" hidden="1">'01 - Oprava střechy'!$C$98:$K$398</definedName>
    <definedName name="_xlnm.Print_Area" localSheetId="1">'01 - Oprava střechy'!$C$4:$J$36,'01 - Oprava střechy'!$C$42:$J$80,'01 - Oprava střechy'!$C$86:$K$398</definedName>
    <definedName name="_xlnm.Print_Titles" localSheetId="1">'01 - Oprava střechy'!$98:$98</definedName>
    <definedName name="_xlnm._FilterDatabase" localSheetId="2" hidden="1">'02 - Bleskosvod'!$C$78:$K$128</definedName>
    <definedName name="_xlnm.Print_Area" localSheetId="2">'02 - Bleskosvod'!$C$4:$J$36,'02 - Bleskosvod'!$C$42:$J$60,'02 - Bleskosvod'!$C$66:$K$128</definedName>
    <definedName name="_xlnm.Print_Titles" localSheetId="2">'02 - Bleskosvod'!$78:$78</definedName>
    <definedName name="_xlnm._FilterDatabase" localSheetId="3" hidden="1">'03 - Zateplení fasády obj...'!$C$96:$K$426</definedName>
    <definedName name="_xlnm.Print_Area" localSheetId="3">'03 - Zateplení fasády obj...'!$C$4:$J$36,'03 - Zateplení fasády obj...'!$C$42:$J$78,'03 - Zateplení fasády obj...'!$C$84:$K$426</definedName>
    <definedName name="_xlnm.Print_Titles" localSheetId="3">'03 - Zateplení fasády obj...'!$96:$96</definedName>
    <definedName name="_xlnm._FilterDatabase" localSheetId="4" hidden="1">'04 - Vedlejší rozpočtové ...'!$C$78:$K$92</definedName>
    <definedName name="_xlnm.Print_Area" localSheetId="4">'04 - Vedlejší rozpočtové ...'!$C$4:$J$36,'04 - Vedlejší rozpočtové ...'!$C$42:$J$60,'04 - Vedlejší rozpočtové ...'!$C$66:$K$92</definedName>
    <definedName name="_xlnm.Print_Titles" localSheetId="4">'04 - Vedlejší rozpočtové ...'!$78:$78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5"/>
  <c r="AX55"/>
  <c i="5" r="BI92"/>
  <c r="BH92"/>
  <c r="BG92"/>
  <c r="BF92"/>
  <c r="T92"/>
  <c r="T91"/>
  <c r="R92"/>
  <c r="R91"/>
  <c r="P92"/>
  <c r="P91"/>
  <c r="BK92"/>
  <c r="BK91"/>
  <c r="J91"/>
  <c r="J92"/>
  <c r="BE92"/>
  <c r="J59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4"/>
  <c i="1" r="BD55"/>
  <c i="5" r="BH82"/>
  <c r="F33"/>
  <c i="1" r="BC55"/>
  <c i="5" r="BG82"/>
  <c r="F32"/>
  <c i="1" r="BB55"/>
  <c i="5" r="BF82"/>
  <c r="J31"/>
  <c i="1" r="AW55"/>
  <c i="5" r="F31"/>
  <c i="1" r="BA55"/>
  <c i="5" r="T82"/>
  <c r="T81"/>
  <c r="T80"/>
  <c r="T79"/>
  <c r="R82"/>
  <c r="R81"/>
  <c r="R80"/>
  <c r="R79"/>
  <c r="P82"/>
  <c r="P81"/>
  <c r="P80"/>
  <c r="P79"/>
  <c i="1" r="AU55"/>
  <c i="5" r="BK82"/>
  <c r="BK81"/>
  <c r="J81"/>
  <c r="BK80"/>
  <c r="J80"/>
  <c r="BK79"/>
  <c r="J79"/>
  <c r="J56"/>
  <c r="J27"/>
  <c i="1" r="AG55"/>
  <c i="5" r="J82"/>
  <c r="BE82"/>
  <c r="J30"/>
  <c i="1" r="AV55"/>
  <c i="5" r="F30"/>
  <c i="1" r="AZ55"/>
  <c i="5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54"/>
  <c r="AX54"/>
  <c i="4" r="BI425"/>
  <c r="BH425"/>
  <c r="BG425"/>
  <c r="BF425"/>
  <c r="T425"/>
  <c r="T424"/>
  <c r="R425"/>
  <c r="R424"/>
  <c r="P425"/>
  <c r="P424"/>
  <c r="BK425"/>
  <c r="BK424"/>
  <c r="J424"/>
  <c r="J425"/>
  <c r="BE425"/>
  <c r="J77"/>
  <c r="BI423"/>
  <c r="BH423"/>
  <c r="BG423"/>
  <c r="BF423"/>
  <c r="T423"/>
  <c r="R423"/>
  <c r="P423"/>
  <c r="BK423"/>
  <c r="J423"/>
  <c r="BE423"/>
  <c r="BI422"/>
  <c r="BH422"/>
  <c r="BG422"/>
  <c r="BF422"/>
  <c r="T422"/>
  <c r="R422"/>
  <c r="P422"/>
  <c r="BK422"/>
  <c r="J422"/>
  <c r="BE422"/>
  <c r="BI421"/>
  <c r="BH421"/>
  <c r="BG421"/>
  <c r="BF421"/>
  <c r="T421"/>
  <c r="R421"/>
  <c r="P421"/>
  <c r="BK421"/>
  <c r="J421"/>
  <c r="BE421"/>
  <c r="BI420"/>
  <c r="BH420"/>
  <c r="BG420"/>
  <c r="BF420"/>
  <c r="T420"/>
  <c r="R420"/>
  <c r="P420"/>
  <c r="BK420"/>
  <c r="J420"/>
  <c r="BE420"/>
  <c r="BI419"/>
  <c r="BH419"/>
  <c r="BG419"/>
  <c r="BF419"/>
  <c r="T419"/>
  <c r="R419"/>
  <c r="P419"/>
  <c r="BK419"/>
  <c r="J419"/>
  <c r="BE419"/>
  <c r="BI418"/>
  <c r="BH418"/>
  <c r="BG418"/>
  <c r="BF418"/>
  <c r="T418"/>
  <c r="R418"/>
  <c r="P418"/>
  <c r="BK418"/>
  <c r="J418"/>
  <c r="BE418"/>
  <c r="BI417"/>
  <c r="BH417"/>
  <c r="BG417"/>
  <c r="BF417"/>
  <c r="T417"/>
  <c r="T416"/>
  <c r="R417"/>
  <c r="R416"/>
  <c r="P417"/>
  <c r="P416"/>
  <c r="BK417"/>
  <c r="BK416"/>
  <c r="J416"/>
  <c r="J417"/>
  <c r="BE417"/>
  <c r="J76"/>
  <c r="BI414"/>
  <c r="BH414"/>
  <c r="BG414"/>
  <c r="BF414"/>
  <c r="T414"/>
  <c r="R414"/>
  <c r="P414"/>
  <c r="BK414"/>
  <c r="J414"/>
  <c r="BE414"/>
  <c r="BI412"/>
  <c r="BH412"/>
  <c r="BG412"/>
  <c r="BF412"/>
  <c r="T412"/>
  <c r="R412"/>
  <c r="P412"/>
  <c r="BK412"/>
  <c r="J412"/>
  <c r="BE412"/>
  <c r="BI408"/>
  <c r="BH408"/>
  <c r="BG408"/>
  <c r="BF408"/>
  <c r="T408"/>
  <c r="R408"/>
  <c r="P408"/>
  <c r="BK408"/>
  <c r="J408"/>
  <c r="BE408"/>
  <c r="BI404"/>
  <c r="BH404"/>
  <c r="BG404"/>
  <c r="BF404"/>
  <c r="T404"/>
  <c r="T403"/>
  <c r="R404"/>
  <c r="R403"/>
  <c r="P404"/>
  <c r="P403"/>
  <c r="BK404"/>
  <c r="BK403"/>
  <c r="J403"/>
  <c r="J404"/>
  <c r="BE404"/>
  <c r="J75"/>
  <c r="BI402"/>
  <c r="BH402"/>
  <c r="BG402"/>
  <c r="BF402"/>
  <c r="T402"/>
  <c r="R402"/>
  <c r="P402"/>
  <c r="BK402"/>
  <c r="J402"/>
  <c r="BE402"/>
  <c r="BI401"/>
  <c r="BH401"/>
  <c r="BG401"/>
  <c r="BF401"/>
  <c r="T401"/>
  <c r="R401"/>
  <c r="P401"/>
  <c r="BK401"/>
  <c r="J401"/>
  <c r="BE401"/>
  <c r="BI400"/>
  <c r="BH400"/>
  <c r="BG400"/>
  <c r="BF400"/>
  <c r="T400"/>
  <c r="R400"/>
  <c r="P400"/>
  <c r="BK400"/>
  <c r="J400"/>
  <c r="BE400"/>
  <c r="BI399"/>
  <c r="BH399"/>
  <c r="BG399"/>
  <c r="BF399"/>
  <c r="T399"/>
  <c r="R399"/>
  <c r="P399"/>
  <c r="BK399"/>
  <c r="J399"/>
  <c r="BE399"/>
  <c r="BI398"/>
  <c r="BH398"/>
  <c r="BG398"/>
  <c r="BF398"/>
  <c r="T398"/>
  <c r="R398"/>
  <c r="P398"/>
  <c r="BK398"/>
  <c r="J398"/>
  <c r="BE398"/>
  <c r="BI397"/>
  <c r="BH397"/>
  <c r="BG397"/>
  <c r="BF397"/>
  <c r="T397"/>
  <c r="R397"/>
  <c r="P397"/>
  <c r="BK397"/>
  <c r="J397"/>
  <c r="BE397"/>
  <c r="BI395"/>
  <c r="BH395"/>
  <c r="BG395"/>
  <c r="BF395"/>
  <c r="T395"/>
  <c r="R395"/>
  <c r="P395"/>
  <c r="BK395"/>
  <c r="J395"/>
  <c r="BE395"/>
  <c r="BI393"/>
  <c r="BH393"/>
  <c r="BG393"/>
  <c r="BF393"/>
  <c r="T393"/>
  <c r="R393"/>
  <c r="P393"/>
  <c r="BK393"/>
  <c r="J393"/>
  <c r="BE393"/>
  <c r="BI391"/>
  <c r="BH391"/>
  <c r="BG391"/>
  <c r="BF391"/>
  <c r="T391"/>
  <c r="R391"/>
  <c r="P391"/>
  <c r="BK391"/>
  <c r="J391"/>
  <c r="BE391"/>
  <c r="BI389"/>
  <c r="BH389"/>
  <c r="BG389"/>
  <c r="BF389"/>
  <c r="T389"/>
  <c r="R389"/>
  <c r="P389"/>
  <c r="BK389"/>
  <c r="J389"/>
  <c r="BE389"/>
  <c r="BI387"/>
  <c r="BH387"/>
  <c r="BG387"/>
  <c r="BF387"/>
  <c r="T387"/>
  <c r="R387"/>
  <c r="P387"/>
  <c r="BK387"/>
  <c r="J387"/>
  <c r="BE387"/>
  <c r="BI385"/>
  <c r="BH385"/>
  <c r="BG385"/>
  <c r="BF385"/>
  <c r="T385"/>
  <c r="R385"/>
  <c r="P385"/>
  <c r="BK385"/>
  <c r="J385"/>
  <c r="BE385"/>
  <c r="BI383"/>
  <c r="BH383"/>
  <c r="BG383"/>
  <c r="BF383"/>
  <c r="T383"/>
  <c r="R383"/>
  <c r="P383"/>
  <c r="BK383"/>
  <c r="J383"/>
  <c r="BE383"/>
  <c r="BI382"/>
  <c r="BH382"/>
  <c r="BG382"/>
  <c r="BF382"/>
  <c r="T382"/>
  <c r="R382"/>
  <c r="P382"/>
  <c r="BK382"/>
  <c r="J382"/>
  <c r="BE382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6"/>
  <c r="BH376"/>
  <c r="BG376"/>
  <c r="BF376"/>
  <c r="T376"/>
  <c r="R376"/>
  <c r="P376"/>
  <c r="BK376"/>
  <c r="J376"/>
  <c r="BE376"/>
  <c r="BI374"/>
  <c r="BH374"/>
  <c r="BG374"/>
  <c r="BF374"/>
  <c r="T374"/>
  <c r="T373"/>
  <c r="R374"/>
  <c r="R373"/>
  <c r="P374"/>
  <c r="P373"/>
  <c r="BK374"/>
  <c r="BK373"/>
  <c r="J373"/>
  <c r="J374"/>
  <c r="BE374"/>
  <c r="J74"/>
  <c r="BI372"/>
  <c r="BH372"/>
  <c r="BG372"/>
  <c r="BF372"/>
  <c r="T372"/>
  <c r="R372"/>
  <c r="P372"/>
  <c r="BK372"/>
  <c r="J372"/>
  <c r="BE372"/>
  <c r="BI370"/>
  <c r="BH370"/>
  <c r="BG370"/>
  <c r="BF370"/>
  <c r="T370"/>
  <c r="R370"/>
  <c r="P370"/>
  <c r="BK370"/>
  <c r="J370"/>
  <c r="BE370"/>
  <c r="BI368"/>
  <c r="BH368"/>
  <c r="BG368"/>
  <c r="BF368"/>
  <c r="T368"/>
  <c r="R368"/>
  <c r="P368"/>
  <c r="BK368"/>
  <c r="J368"/>
  <c r="BE368"/>
  <c r="BI366"/>
  <c r="BH366"/>
  <c r="BG366"/>
  <c r="BF366"/>
  <c r="T366"/>
  <c r="R366"/>
  <c r="P366"/>
  <c r="BK366"/>
  <c r="J366"/>
  <c r="BE366"/>
  <c r="BI365"/>
  <c r="BH365"/>
  <c r="BG365"/>
  <c r="BF365"/>
  <c r="T365"/>
  <c r="R365"/>
  <c r="P365"/>
  <c r="BK365"/>
  <c r="J365"/>
  <c r="BE365"/>
  <c r="BI362"/>
  <c r="BH362"/>
  <c r="BG362"/>
  <c r="BF362"/>
  <c r="T362"/>
  <c r="R362"/>
  <c r="P362"/>
  <c r="BK362"/>
  <c r="J362"/>
  <c r="BE362"/>
  <c r="BI360"/>
  <c r="BH360"/>
  <c r="BG360"/>
  <c r="BF360"/>
  <c r="T360"/>
  <c r="R360"/>
  <c r="P360"/>
  <c r="BK360"/>
  <c r="J360"/>
  <c r="BE360"/>
  <c r="BI358"/>
  <c r="BH358"/>
  <c r="BG358"/>
  <c r="BF358"/>
  <c r="T358"/>
  <c r="R358"/>
  <c r="P358"/>
  <c r="BK358"/>
  <c r="J358"/>
  <c r="BE358"/>
  <c r="BI356"/>
  <c r="BH356"/>
  <c r="BG356"/>
  <c r="BF356"/>
  <c r="T356"/>
  <c r="R356"/>
  <c r="P356"/>
  <c r="BK356"/>
  <c r="J356"/>
  <c r="BE356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8"/>
  <c r="BH348"/>
  <c r="BG348"/>
  <c r="BF348"/>
  <c r="T348"/>
  <c r="R348"/>
  <c r="P348"/>
  <c r="BK348"/>
  <c r="J348"/>
  <c r="BE348"/>
  <c r="BI346"/>
  <c r="BH346"/>
  <c r="BG346"/>
  <c r="BF346"/>
  <c r="T346"/>
  <c r="R346"/>
  <c r="P346"/>
  <c r="BK346"/>
  <c r="J346"/>
  <c r="BE346"/>
  <c r="BI345"/>
  <c r="BH345"/>
  <c r="BG345"/>
  <c r="BF345"/>
  <c r="T345"/>
  <c r="T344"/>
  <c r="R345"/>
  <c r="R344"/>
  <c r="P345"/>
  <c r="P344"/>
  <c r="BK345"/>
  <c r="BK344"/>
  <c r="J344"/>
  <c r="J345"/>
  <c r="BE345"/>
  <c r="J73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8"/>
  <c r="BH338"/>
  <c r="BG338"/>
  <c r="BF338"/>
  <c r="T338"/>
  <c r="R338"/>
  <c r="P338"/>
  <c r="BK338"/>
  <c r="J338"/>
  <c r="BE338"/>
  <c r="BI337"/>
  <c r="BH337"/>
  <c r="BG337"/>
  <c r="BF337"/>
  <c r="T337"/>
  <c r="R337"/>
  <c r="P337"/>
  <c r="BK337"/>
  <c r="J337"/>
  <c r="BE337"/>
  <c r="BI335"/>
  <c r="BH335"/>
  <c r="BG335"/>
  <c r="BF335"/>
  <c r="T335"/>
  <c r="T334"/>
  <c r="R335"/>
  <c r="R334"/>
  <c r="P335"/>
  <c r="P334"/>
  <c r="BK335"/>
  <c r="BK334"/>
  <c r="J334"/>
  <c r="J335"/>
  <c r="BE335"/>
  <c r="J72"/>
  <c r="BI333"/>
  <c r="BH333"/>
  <c r="BG333"/>
  <c r="BF333"/>
  <c r="T333"/>
  <c r="R333"/>
  <c r="P333"/>
  <c r="BK333"/>
  <c r="J333"/>
  <c r="BE333"/>
  <c r="BI331"/>
  <c r="BH331"/>
  <c r="BG331"/>
  <c r="BF331"/>
  <c r="T331"/>
  <c r="R331"/>
  <c r="P331"/>
  <c r="BK331"/>
  <c r="J331"/>
  <c r="BE331"/>
  <c r="BI329"/>
  <c r="BH329"/>
  <c r="BG329"/>
  <c r="BF329"/>
  <c r="T329"/>
  <c r="R329"/>
  <c r="P329"/>
  <c r="BK329"/>
  <c r="J329"/>
  <c r="BE329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22"/>
  <c r="BH322"/>
  <c r="BG322"/>
  <c r="BF322"/>
  <c r="T322"/>
  <c r="T321"/>
  <c r="R322"/>
  <c r="R321"/>
  <c r="P322"/>
  <c r="P321"/>
  <c r="BK322"/>
  <c r="BK321"/>
  <c r="J321"/>
  <c r="J322"/>
  <c r="BE322"/>
  <c r="J71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4"/>
  <c r="BH314"/>
  <c r="BG314"/>
  <c r="BF314"/>
  <c r="T314"/>
  <c r="R314"/>
  <c r="P314"/>
  <c r="BK314"/>
  <c r="J314"/>
  <c r="BE314"/>
  <c r="BI312"/>
  <c r="BH312"/>
  <c r="BG312"/>
  <c r="BF312"/>
  <c r="T312"/>
  <c r="T311"/>
  <c r="R312"/>
  <c r="R311"/>
  <c r="P312"/>
  <c r="P311"/>
  <c r="BK312"/>
  <c r="BK311"/>
  <c r="J311"/>
  <c r="J312"/>
  <c r="BE312"/>
  <c r="J70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2"/>
  <c r="BH302"/>
  <c r="BG302"/>
  <c r="BF302"/>
  <c r="T302"/>
  <c r="T301"/>
  <c r="R302"/>
  <c r="R301"/>
  <c r="P302"/>
  <c r="P301"/>
  <c r="BK302"/>
  <c r="BK301"/>
  <c r="J301"/>
  <c r="J302"/>
  <c r="BE302"/>
  <c r="J69"/>
  <c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6"/>
  <c r="BH296"/>
  <c r="BG296"/>
  <c r="BF296"/>
  <c r="T296"/>
  <c r="T295"/>
  <c r="R296"/>
  <c r="R295"/>
  <c r="P296"/>
  <c r="P295"/>
  <c r="BK296"/>
  <c r="BK295"/>
  <c r="J295"/>
  <c r="J296"/>
  <c r="BE296"/>
  <c r="J68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6"/>
  <c r="BH276"/>
  <c r="BG276"/>
  <c r="BF276"/>
  <c r="T276"/>
  <c r="T275"/>
  <c r="T274"/>
  <c r="R276"/>
  <c r="R275"/>
  <c r="R274"/>
  <c r="P276"/>
  <c r="P275"/>
  <c r="P274"/>
  <c r="BK276"/>
  <c r="BK275"/>
  <c r="J275"/>
  <c r="BK274"/>
  <c r="J274"/>
  <c r="J276"/>
  <c r="BE276"/>
  <c r="J67"/>
  <c r="J66"/>
  <c r="BI273"/>
  <c r="BH273"/>
  <c r="BG273"/>
  <c r="BF273"/>
  <c r="T273"/>
  <c r="T272"/>
  <c r="R273"/>
  <c r="R272"/>
  <c r="P273"/>
  <c r="P272"/>
  <c r="BK273"/>
  <c r="BK272"/>
  <c r="J272"/>
  <c r="J273"/>
  <c r="BE273"/>
  <c r="J65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T266"/>
  <c r="R267"/>
  <c r="R266"/>
  <c r="P267"/>
  <c r="P266"/>
  <c r="BK267"/>
  <c r="BK266"/>
  <c r="J266"/>
  <c r="J267"/>
  <c r="BE267"/>
  <c r="J64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0"/>
  <c r="BH240"/>
  <c r="BG240"/>
  <c r="BF240"/>
  <c r="T240"/>
  <c r="R240"/>
  <c r="P240"/>
  <c r="BK240"/>
  <c r="J240"/>
  <c r="BE240"/>
  <c r="BI236"/>
  <c r="BH236"/>
  <c r="BG236"/>
  <c r="BF236"/>
  <c r="T236"/>
  <c r="R236"/>
  <c r="P236"/>
  <c r="BK236"/>
  <c r="J236"/>
  <c r="BE236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7"/>
  <c r="BH217"/>
  <c r="BG217"/>
  <c r="BF217"/>
  <c r="T217"/>
  <c r="T216"/>
  <c r="R217"/>
  <c r="R216"/>
  <c r="P217"/>
  <c r="P216"/>
  <c r="BK217"/>
  <c r="BK216"/>
  <c r="J216"/>
  <c r="J217"/>
  <c r="BE217"/>
  <c r="J63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T134"/>
  <c r="R135"/>
  <c r="R134"/>
  <c r="P135"/>
  <c r="P134"/>
  <c r="BK135"/>
  <c r="BK134"/>
  <c r="J134"/>
  <c r="J135"/>
  <c r="BE135"/>
  <c r="J62"/>
  <c r="BI132"/>
  <c r="BH132"/>
  <c r="BG132"/>
  <c r="BF132"/>
  <c r="T132"/>
  <c r="R132"/>
  <c r="P132"/>
  <c r="BK132"/>
  <c r="J132"/>
  <c r="BE132"/>
  <c r="BI130"/>
  <c r="BH130"/>
  <c r="BG130"/>
  <c r="BF130"/>
  <c r="T130"/>
  <c r="T129"/>
  <c r="R130"/>
  <c r="R129"/>
  <c r="P130"/>
  <c r="P129"/>
  <c r="BK130"/>
  <c r="BK129"/>
  <c r="J129"/>
  <c r="J130"/>
  <c r="BE130"/>
  <c r="J61"/>
  <c r="BI128"/>
  <c r="BH128"/>
  <c r="BG128"/>
  <c r="BF128"/>
  <c r="T128"/>
  <c r="T127"/>
  <c r="R128"/>
  <c r="R127"/>
  <c r="P128"/>
  <c r="P127"/>
  <c r="BK128"/>
  <c r="BK127"/>
  <c r="J127"/>
  <c r="J128"/>
  <c r="BE128"/>
  <c r="J60"/>
  <c r="BI125"/>
  <c r="BH125"/>
  <c r="BG125"/>
  <c r="BF125"/>
  <c r="T125"/>
  <c r="R125"/>
  <c r="P125"/>
  <c r="BK125"/>
  <c r="J125"/>
  <c r="BE125"/>
  <c r="BI124"/>
  <c r="BH124"/>
  <c r="BG124"/>
  <c r="BF124"/>
  <c r="T124"/>
  <c r="T123"/>
  <c r="R124"/>
  <c r="R123"/>
  <c r="P124"/>
  <c r="P123"/>
  <c r="BK124"/>
  <c r="BK123"/>
  <c r="J123"/>
  <c r="J124"/>
  <c r="BE124"/>
  <c r="J59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F34"/>
  <c i="1" r="BD54"/>
  <c i="4" r="BH100"/>
  <c r="F33"/>
  <c i="1" r="BC54"/>
  <c i="4" r="BG100"/>
  <c r="F32"/>
  <c i="1" r="BB54"/>
  <c i="4" r="BF100"/>
  <c r="J31"/>
  <c i="1" r="AW54"/>
  <c i="4" r="F31"/>
  <c i="1" r="BA54"/>
  <c i="4" r="T100"/>
  <c r="T99"/>
  <c r="T98"/>
  <c r="T97"/>
  <c r="R100"/>
  <c r="R99"/>
  <c r="R98"/>
  <c r="R97"/>
  <c r="P100"/>
  <c r="P99"/>
  <c r="P98"/>
  <c r="P97"/>
  <c i="1" r="AU54"/>
  <c i="4" r="BK100"/>
  <c r="BK99"/>
  <c r="J99"/>
  <c r="BK98"/>
  <c r="J98"/>
  <c r="BK97"/>
  <c r="J97"/>
  <c r="J56"/>
  <c r="J27"/>
  <c i="1" r="AG54"/>
  <c i="4" r="J100"/>
  <c r="BE100"/>
  <c r="J30"/>
  <c i="1" r="AV54"/>
  <c i="4" r="F30"/>
  <c i="1" r="AZ54"/>
  <c i="4" r="J58"/>
  <c r="J57"/>
  <c r="J93"/>
  <c r="F93"/>
  <c r="F91"/>
  <c r="E89"/>
  <c r="J51"/>
  <c r="F51"/>
  <c r="F49"/>
  <c r="E47"/>
  <c r="J36"/>
  <c r="J18"/>
  <c r="E18"/>
  <c r="F94"/>
  <c r="F52"/>
  <c r="J17"/>
  <c r="J12"/>
  <c r="J91"/>
  <c r="J49"/>
  <c r="E7"/>
  <c r="E87"/>
  <c r="E45"/>
  <c i="1" r="AY53"/>
  <c r="AX53"/>
  <c i="3"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T122"/>
  <c r="R123"/>
  <c r="R122"/>
  <c r="P123"/>
  <c r="P122"/>
  <c r="BK123"/>
  <c r="BK122"/>
  <c r="J122"/>
  <c r="J123"/>
  <c r="BE123"/>
  <c r="J59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T110"/>
  <c r="R111"/>
  <c r="R110"/>
  <c r="P111"/>
  <c r="P110"/>
  <c r="BK111"/>
  <c r="BK110"/>
  <c r="J110"/>
  <c r="J111"/>
  <c r="BE111"/>
  <c r="J58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3"/>
  <c i="3" r="BH81"/>
  <c r="F33"/>
  <c i="1" r="BC53"/>
  <c i="3" r="BG81"/>
  <c r="F32"/>
  <c i="1" r="BB53"/>
  <c i="3" r="BF81"/>
  <c r="J31"/>
  <c i="1" r="AW53"/>
  <c i="3" r="F31"/>
  <c i="1" r="BA53"/>
  <c i="3" r="T81"/>
  <c r="T80"/>
  <c r="T79"/>
  <c r="R81"/>
  <c r="R80"/>
  <c r="R79"/>
  <c r="P81"/>
  <c r="P80"/>
  <c r="P79"/>
  <c i="1" r="AU53"/>
  <c i="3" r="BK81"/>
  <c r="BK80"/>
  <c r="J80"/>
  <c r="BK79"/>
  <c r="J79"/>
  <c r="J56"/>
  <c r="J27"/>
  <c i="1" r="AG53"/>
  <c i="3" r="J81"/>
  <c r="BE81"/>
  <c r="J30"/>
  <c i="1" r="AV53"/>
  <c i="3" r="F30"/>
  <c i="1" r="AZ53"/>
  <c i="3" r="J57"/>
  <c r="F73"/>
  <c r="E71"/>
  <c r="F49"/>
  <c r="E47"/>
  <c r="J36"/>
  <c r="J21"/>
  <c r="E21"/>
  <c r="J75"/>
  <c r="J51"/>
  <c r="J20"/>
  <c r="J18"/>
  <c r="E18"/>
  <c r="F76"/>
  <c r="F52"/>
  <c r="J17"/>
  <c r="J15"/>
  <c r="E15"/>
  <c r="F75"/>
  <c r="F51"/>
  <c r="J14"/>
  <c r="J12"/>
  <c r="J73"/>
  <c r="J49"/>
  <c r="E7"/>
  <c r="E69"/>
  <c r="E45"/>
  <c i="1" r="AY52"/>
  <c r="AX52"/>
  <c i="2" r="BI398"/>
  <c r="BH398"/>
  <c r="BG398"/>
  <c r="BF398"/>
  <c r="T398"/>
  <c r="T397"/>
  <c r="R398"/>
  <c r="R397"/>
  <c r="P398"/>
  <c r="P397"/>
  <c r="BK398"/>
  <c r="BK397"/>
  <c r="J397"/>
  <c r="J398"/>
  <c r="BE398"/>
  <c r="J79"/>
  <c r="BI395"/>
  <c r="BH395"/>
  <c r="BG395"/>
  <c r="BF395"/>
  <c r="T395"/>
  <c r="T394"/>
  <c r="T393"/>
  <c r="R395"/>
  <c r="R394"/>
  <c r="R393"/>
  <c r="P395"/>
  <c r="P394"/>
  <c r="P393"/>
  <c r="BK395"/>
  <c r="BK394"/>
  <c r="J394"/>
  <c r="BK393"/>
  <c r="J393"/>
  <c r="J395"/>
  <c r="BE395"/>
  <c r="J78"/>
  <c r="J77"/>
  <c r="BI392"/>
  <c r="BH392"/>
  <c r="BG392"/>
  <c r="BF392"/>
  <c r="T392"/>
  <c r="R392"/>
  <c r="P392"/>
  <c r="BK392"/>
  <c r="J392"/>
  <c r="BE392"/>
  <c r="BI390"/>
  <c r="BH390"/>
  <c r="BG390"/>
  <c r="BF390"/>
  <c r="T390"/>
  <c r="T389"/>
  <c r="R390"/>
  <c r="R389"/>
  <c r="P390"/>
  <c r="P389"/>
  <c r="BK390"/>
  <c r="BK389"/>
  <c r="J389"/>
  <c r="J390"/>
  <c r="BE390"/>
  <c r="J76"/>
  <c r="BI387"/>
  <c r="BH387"/>
  <c r="BG387"/>
  <c r="BF387"/>
  <c r="T387"/>
  <c r="T386"/>
  <c r="T385"/>
  <c r="R387"/>
  <c r="R386"/>
  <c r="R385"/>
  <c r="P387"/>
  <c r="P386"/>
  <c r="P385"/>
  <c r="BK387"/>
  <c r="BK386"/>
  <c r="J386"/>
  <c r="BK385"/>
  <c r="J385"/>
  <c r="J387"/>
  <c r="BE387"/>
  <c r="J75"/>
  <c r="J74"/>
  <c r="BI384"/>
  <c r="BH384"/>
  <c r="BG384"/>
  <c r="BF384"/>
  <c r="T384"/>
  <c r="R384"/>
  <c r="P384"/>
  <c r="BK384"/>
  <c r="J384"/>
  <c r="BE384"/>
  <c r="BI383"/>
  <c r="BH383"/>
  <c r="BG383"/>
  <c r="BF383"/>
  <c r="T383"/>
  <c r="R383"/>
  <c r="P383"/>
  <c r="BK383"/>
  <c r="J383"/>
  <c r="BE383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T376"/>
  <c r="R377"/>
  <c r="R376"/>
  <c r="P377"/>
  <c r="P376"/>
  <c r="BK377"/>
  <c r="BK376"/>
  <c r="J376"/>
  <c r="J377"/>
  <c r="BE377"/>
  <c r="J73"/>
  <c r="BI374"/>
  <c r="BH374"/>
  <c r="BG374"/>
  <c r="BF374"/>
  <c r="T374"/>
  <c r="R374"/>
  <c r="P374"/>
  <c r="BK374"/>
  <c r="J374"/>
  <c r="BE374"/>
  <c r="BI372"/>
  <c r="BH372"/>
  <c r="BG372"/>
  <c r="BF372"/>
  <c r="T372"/>
  <c r="T371"/>
  <c r="R372"/>
  <c r="R371"/>
  <c r="P372"/>
  <c r="P371"/>
  <c r="BK372"/>
  <c r="BK371"/>
  <c r="J371"/>
  <c r="J372"/>
  <c r="BE372"/>
  <c r="J72"/>
  <c r="BI370"/>
  <c r="BH370"/>
  <c r="BG370"/>
  <c r="BF370"/>
  <c r="T370"/>
  <c r="R370"/>
  <c r="P370"/>
  <c r="BK370"/>
  <c r="J370"/>
  <c r="BE370"/>
  <c r="BI368"/>
  <c r="BH368"/>
  <c r="BG368"/>
  <c r="BF368"/>
  <c r="T368"/>
  <c r="R368"/>
  <c r="P368"/>
  <c r="BK368"/>
  <c r="J368"/>
  <c r="BE368"/>
  <c r="BI366"/>
  <c r="BH366"/>
  <c r="BG366"/>
  <c r="BF366"/>
  <c r="T366"/>
  <c r="R366"/>
  <c r="P366"/>
  <c r="BK366"/>
  <c r="J366"/>
  <c r="BE366"/>
  <c r="BI364"/>
  <c r="BH364"/>
  <c r="BG364"/>
  <c r="BF364"/>
  <c r="T364"/>
  <c r="R364"/>
  <c r="P364"/>
  <c r="BK364"/>
  <c r="J364"/>
  <c r="BE364"/>
  <c r="BI362"/>
  <c r="BH362"/>
  <c r="BG362"/>
  <c r="BF362"/>
  <c r="T362"/>
  <c r="R362"/>
  <c r="P362"/>
  <c r="BK362"/>
  <c r="J362"/>
  <c r="BE362"/>
  <c r="BI360"/>
  <c r="BH360"/>
  <c r="BG360"/>
  <c r="BF360"/>
  <c r="T360"/>
  <c r="R360"/>
  <c r="P360"/>
  <c r="BK360"/>
  <c r="J360"/>
  <c r="BE360"/>
  <c r="BI358"/>
  <c r="BH358"/>
  <c r="BG358"/>
  <c r="BF358"/>
  <c r="T358"/>
  <c r="R358"/>
  <c r="P358"/>
  <c r="BK358"/>
  <c r="J358"/>
  <c r="BE358"/>
  <c r="BI356"/>
  <c r="BH356"/>
  <c r="BG356"/>
  <c r="BF356"/>
  <c r="T356"/>
  <c r="R356"/>
  <c r="P356"/>
  <c r="BK356"/>
  <c r="J356"/>
  <c r="BE356"/>
  <c r="BI354"/>
  <c r="BH354"/>
  <c r="BG354"/>
  <c r="BF354"/>
  <c r="T354"/>
  <c r="R354"/>
  <c r="P354"/>
  <c r="BK354"/>
  <c r="J354"/>
  <c r="BE354"/>
  <c r="BI352"/>
  <c r="BH352"/>
  <c r="BG352"/>
  <c r="BF352"/>
  <c r="T352"/>
  <c r="T351"/>
  <c r="R352"/>
  <c r="R351"/>
  <c r="P352"/>
  <c r="P351"/>
  <c r="BK352"/>
  <c r="BK351"/>
  <c r="J351"/>
  <c r="J352"/>
  <c r="BE352"/>
  <c r="J71"/>
  <c r="BI350"/>
  <c r="BH350"/>
  <c r="BG350"/>
  <c r="BF350"/>
  <c r="T350"/>
  <c r="R350"/>
  <c r="P350"/>
  <c r="BK350"/>
  <c r="J350"/>
  <c r="BE350"/>
  <c r="BI348"/>
  <c r="BH348"/>
  <c r="BG348"/>
  <c r="BF348"/>
  <c r="T348"/>
  <c r="R348"/>
  <c r="P348"/>
  <c r="BK348"/>
  <c r="J348"/>
  <c r="BE348"/>
  <c r="BI346"/>
  <c r="BH346"/>
  <c r="BG346"/>
  <c r="BF346"/>
  <c r="T346"/>
  <c r="R346"/>
  <c r="P346"/>
  <c r="BK346"/>
  <c r="J346"/>
  <c r="BE346"/>
  <c r="BI344"/>
  <c r="BH344"/>
  <c r="BG344"/>
  <c r="BF344"/>
  <c r="T344"/>
  <c r="R344"/>
  <c r="P344"/>
  <c r="BK344"/>
  <c r="J344"/>
  <c r="BE344"/>
  <c r="BI342"/>
  <c r="BH342"/>
  <c r="BG342"/>
  <c r="BF342"/>
  <c r="T342"/>
  <c r="R342"/>
  <c r="P342"/>
  <c r="BK342"/>
  <c r="J342"/>
  <c r="BE342"/>
  <c r="BI340"/>
  <c r="BH340"/>
  <c r="BG340"/>
  <c r="BF340"/>
  <c r="T340"/>
  <c r="R340"/>
  <c r="P340"/>
  <c r="BK340"/>
  <c r="J340"/>
  <c r="BE340"/>
  <c r="BI338"/>
  <c r="BH338"/>
  <c r="BG338"/>
  <c r="BF338"/>
  <c r="T338"/>
  <c r="R338"/>
  <c r="P338"/>
  <c r="BK338"/>
  <c r="J338"/>
  <c r="BE338"/>
  <c r="BI336"/>
  <c r="BH336"/>
  <c r="BG336"/>
  <c r="BF336"/>
  <c r="T336"/>
  <c r="R336"/>
  <c r="P336"/>
  <c r="BK336"/>
  <c r="J336"/>
  <c r="BE336"/>
  <c r="BI334"/>
  <c r="BH334"/>
  <c r="BG334"/>
  <c r="BF334"/>
  <c r="T334"/>
  <c r="R334"/>
  <c r="P334"/>
  <c r="BK334"/>
  <c r="J334"/>
  <c r="BE334"/>
  <c r="BI332"/>
  <c r="BH332"/>
  <c r="BG332"/>
  <c r="BF332"/>
  <c r="T332"/>
  <c r="T331"/>
  <c r="R332"/>
  <c r="R331"/>
  <c r="P332"/>
  <c r="P331"/>
  <c r="BK332"/>
  <c r="BK331"/>
  <c r="J331"/>
  <c r="J332"/>
  <c r="BE332"/>
  <c r="J70"/>
  <c r="BI330"/>
  <c r="BH330"/>
  <c r="BG330"/>
  <c r="BF330"/>
  <c r="T330"/>
  <c r="R330"/>
  <c r="P330"/>
  <c r="BK330"/>
  <c r="J330"/>
  <c r="BE330"/>
  <c r="BI329"/>
  <c r="BH329"/>
  <c r="BG329"/>
  <c r="BF329"/>
  <c r="T329"/>
  <c r="R329"/>
  <c r="P329"/>
  <c r="BK329"/>
  <c r="J329"/>
  <c r="BE329"/>
  <c r="BI327"/>
  <c r="BH327"/>
  <c r="BG327"/>
  <c r="BF327"/>
  <c r="T327"/>
  <c r="T326"/>
  <c r="R327"/>
  <c r="R326"/>
  <c r="P327"/>
  <c r="P326"/>
  <c r="BK327"/>
  <c r="BK326"/>
  <c r="J326"/>
  <c r="J327"/>
  <c r="BE327"/>
  <c r="J69"/>
  <c r="BI325"/>
  <c r="BH325"/>
  <c r="BG325"/>
  <c r="BF325"/>
  <c r="T325"/>
  <c r="R325"/>
  <c r="P325"/>
  <c r="BK325"/>
  <c r="J325"/>
  <c r="BE325"/>
  <c r="BI324"/>
  <c r="BH324"/>
  <c r="BG324"/>
  <c r="BF324"/>
  <c r="T324"/>
  <c r="R324"/>
  <c r="P324"/>
  <c r="BK324"/>
  <c r="J324"/>
  <c r="BE324"/>
  <c r="BI322"/>
  <c r="BH322"/>
  <c r="BG322"/>
  <c r="BF322"/>
  <c r="T322"/>
  <c r="R322"/>
  <c r="P322"/>
  <c r="BK322"/>
  <c r="J322"/>
  <c r="BE322"/>
  <c r="BI320"/>
  <c r="BH320"/>
  <c r="BG320"/>
  <c r="BF320"/>
  <c r="T320"/>
  <c r="R320"/>
  <c r="P320"/>
  <c r="BK320"/>
  <c r="J320"/>
  <c r="BE320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314"/>
  <c r="BH314"/>
  <c r="BG314"/>
  <c r="BF314"/>
  <c r="T314"/>
  <c r="R314"/>
  <c r="P314"/>
  <c r="BK314"/>
  <c r="J314"/>
  <c r="BE314"/>
  <c r="BI312"/>
  <c r="BH312"/>
  <c r="BG312"/>
  <c r="BF312"/>
  <c r="T312"/>
  <c r="R312"/>
  <c r="P312"/>
  <c r="BK312"/>
  <c r="J312"/>
  <c r="BE312"/>
  <c r="BI307"/>
  <c r="BH307"/>
  <c r="BG307"/>
  <c r="BF307"/>
  <c r="T307"/>
  <c r="T306"/>
  <c r="R307"/>
  <c r="R306"/>
  <c r="P307"/>
  <c r="P306"/>
  <c r="BK307"/>
  <c r="BK306"/>
  <c r="J306"/>
  <c r="J307"/>
  <c r="BE307"/>
  <c r="J68"/>
  <c r="BI305"/>
  <c r="BH305"/>
  <c r="BG305"/>
  <c r="BF305"/>
  <c r="T305"/>
  <c r="R305"/>
  <c r="P305"/>
  <c r="BK305"/>
  <c r="J305"/>
  <c r="BE305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T212"/>
  <c r="R213"/>
  <c r="R212"/>
  <c r="P213"/>
  <c r="P212"/>
  <c r="BK213"/>
  <c r="BK212"/>
  <c r="J212"/>
  <c r="J213"/>
  <c r="BE213"/>
  <c r="J67"/>
  <c r="BI211"/>
  <c r="BH211"/>
  <c r="BG211"/>
  <c r="BF211"/>
  <c r="T211"/>
  <c r="R211"/>
  <c r="P211"/>
  <c r="BK211"/>
  <c r="J211"/>
  <c r="BE211"/>
  <c r="BI209"/>
  <c r="BH209"/>
  <c r="BG209"/>
  <c r="BF209"/>
  <c r="T209"/>
  <c r="T208"/>
  <c r="R209"/>
  <c r="R208"/>
  <c r="P209"/>
  <c r="P208"/>
  <c r="BK209"/>
  <c r="BK208"/>
  <c r="J208"/>
  <c r="J209"/>
  <c r="BE209"/>
  <c r="J66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7"/>
  <c r="BH157"/>
  <c r="BG157"/>
  <c r="BF157"/>
  <c r="T157"/>
  <c r="R157"/>
  <c r="P157"/>
  <c r="BK157"/>
  <c r="J157"/>
  <c r="BE157"/>
  <c r="BI155"/>
  <c r="BH155"/>
  <c r="BG155"/>
  <c r="BF155"/>
  <c r="T155"/>
  <c r="T154"/>
  <c r="R155"/>
  <c r="R154"/>
  <c r="P155"/>
  <c r="P154"/>
  <c r="BK155"/>
  <c r="BK154"/>
  <c r="J154"/>
  <c r="J155"/>
  <c r="BE155"/>
  <c r="J65"/>
  <c r="BI153"/>
  <c r="BH153"/>
  <c r="BG153"/>
  <c r="BF153"/>
  <c r="T153"/>
  <c r="R153"/>
  <c r="P153"/>
  <c r="BK153"/>
  <c r="J153"/>
  <c r="BE153"/>
  <c r="BI151"/>
  <c r="BH151"/>
  <c r="BG151"/>
  <c r="BF151"/>
  <c r="T151"/>
  <c r="T150"/>
  <c r="R151"/>
  <c r="R150"/>
  <c r="P151"/>
  <c r="P150"/>
  <c r="BK151"/>
  <c r="BK150"/>
  <c r="J150"/>
  <c r="J151"/>
  <c r="BE151"/>
  <c r="J64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T140"/>
  <c r="T139"/>
  <c r="R141"/>
  <c r="R140"/>
  <c r="R139"/>
  <c r="P141"/>
  <c r="P140"/>
  <c r="P139"/>
  <c r="BK141"/>
  <c r="BK140"/>
  <c r="J140"/>
  <c r="BK139"/>
  <c r="J139"/>
  <c r="J141"/>
  <c r="BE141"/>
  <c r="J63"/>
  <c r="J62"/>
  <c r="BI138"/>
  <c r="BH138"/>
  <c r="BG138"/>
  <c r="BF138"/>
  <c r="T138"/>
  <c r="T137"/>
  <c r="R138"/>
  <c r="R137"/>
  <c r="P138"/>
  <c r="P137"/>
  <c r="BK138"/>
  <c r="BK137"/>
  <c r="J137"/>
  <c r="J138"/>
  <c r="BE138"/>
  <c r="J61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T131"/>
  <c r="R132"/>
  <c r="R131"/>
  <c r="P132"/>
  <c r="P131"/>
  <c r="BK132"/>
  <c r="BK131"/>
  <c r="J131"/>
  <c r="J132"/>
  <c r="BE132"/>
  <c r="J60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T108"/>
  <c r="R109"/>
  <c r="R108"/>
  <c r="P109"/>
  <c r="P108"/>
  <c r="BK109"/>
  <c r="BK108"/>
  <c r="J108"/>
  <c r="J109"/>
  <c r="BE109"/>
  <c r="J59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F34"/>
  <c i="1" r="BD52"/>
  <c i="2" r="BH102"/>
  <c r="F33"/>
  <c i="1" r="BC52"/>
  <c i="2" r="BG102"/>
  <c r="F32"/>
  <c i="1" r="BB52"/>
  <c i="2" r="BF102"/>
  <c r="J31"/>
  <c i="1" r="AW52"/>
  <c i="2" r="F31"/>
  <c i="1" r="BA52"/>
  <c i="2" r="T102"/>
  <c r="T101"/>
  <c r="T100"/>
  <c r="T99"/>
  <c r="R102"/>
  <c r="R101"/>
  <c r="R100"/>
  <c r="R99"/>
  <c r="P102"/>
  <c r="P101"/>
  <c r="P100"/>
  <c r="P99"/>
  <c i="1" r="AU52"/>
  <c i="2" r="BK102"/>
  <c r="BK101"/>
  <c r="J101"/>
  <c r="BK100"/>
  <c r="J100"/>
  <c r="BK99"/>
  <c r="J99"/>
  <c r="J56"/>
  <c r="J27"/>
  <c i="1" r="AG52"/>
  <c i="2" r="J102"/>
  <c r="BE102"/>
  <c r="J30"/>
  <c i="1" r="AV52"/>
  <c i="2" r="F30"/>
  <c i="1" r="AZ52"/>
  <c i="2" r="J58"/>
  <c r="J57"/>
  <c r="J95"/>
  <c r="F95"/>
  <c r="F93"/>
  <c r="E91"/>
  <c r="J51"/>
  <c r="F51"/>
  <c r="F49"/>
  <c r="E47"/>
  <c r="J36"/>
  <c r="J18"/>
  <c r="E18"/>
  <c r="F96"/>
  <c r="F52"/>
  <c r="J17"/>
  <c r="J12"/>
  <c r="J93"/>
  <c r="J49"/>
  <c r="E7"/>
  <c r="E89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<sst xmlns="http://schemas.openxmlformats.org/spreadsheetml/2006/main">
  <si>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</si>
  <si>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</si>
  <si>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</si>
  <si>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</si>
  <si>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</si>
  <si>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</si>
  <si>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</si>
  <si>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{f15583c1-75ab-434b-85e6-b669fb93afa6}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</si>
  <si>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</si>
  <si>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</si>
  <si>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</si>
  <si>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</si>
  <si>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</si>
  <si>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</si>
  <si>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</si>
  <si>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</si>
  <si>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L2018-01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</si>
  <si>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</si>
  <si>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</si>
  <si>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Bytový dům ul. Míru č.p. 14</t>
  </si>
  <si>
    <t>KSO:</t>
  </si>
  <si>
    <t>803 11 13</t>
  </si>
  <si>
    <t>CC-CZ:</t>
  </si>
  <si>
    <t/>
  </si>
  <si>
    <t>Místo:</t>
  </si>
  <si>
    <t>Obec Třinec</t>
  </si>
  <si>
    <t>Datum:</t>
  </si>
  <si>
    <t>4. 3. 2018</t>
  </si>
  <si>
    <t>Zadavatel:</t>
  </si>
  <si>
    <t>IČ:</t>
  </si>
  <si>
    <t>00297313</t>
  </si>
  <si>
    <t>Město Třinec</t>
  </si>
  <si>
    <t>DIČ:</t>
  </si>
  <si>
    <t>Uchazeč:</t>
  </si>
  <si>
    <t>Vyplň údaj</t>
  </si>
  <si>
    <t>Projektant:</t>
  </si>
  <si>
    <t>28640861</t>
  </si>
  <si>
    <t>Projekční kancelář lay-out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</si>
  <si>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</si>
  <si>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</si>
  <si>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</si>
  <si>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</si>
  <si>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</si>
  <si>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</si>
  <si>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</si>
  <si>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</si>
  <si>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</si>
  <si>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</si>
  <si>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</si>
  <si>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</si>
  <si>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</si>
  <si>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</si>
  <si>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</si>
  <si>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</si>
  <si>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</si>
  <si>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</si>
  <si>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</si>
  <si>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</si>
  <si>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</si>
  <si>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</si>
  <si>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</si>
  <si>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</si>
  <si>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</si>
  <si>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</si>
  <si>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</si>
  <si>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</si>
  <si>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</si>
  <si>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</si>
  <si>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</si>
  <si>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</si>
  <si>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</si>
  <si>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</si>
  <si>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</si>
  <si>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</si>
  <si>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</si>
  <si>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</si>
  <si>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</si>
  <si>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</si>
  <si>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</si>
  <si>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</si>
  <si>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</si>
  <si>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střechy</t>
  </si>
  <si>
    <t>STA</t>
  </si>
  <si>
    <t>1</t>
  </si>
  <si>
    <t>{956c642a-18e7-4efb-b923-470995bacabf}</t>
  </si>
  <si>
    <t>2</t>
  </si>
  <si>
    <t>02</t>
  </si>
  <si>
    <t>Bleskosvod</t>
  </si>
  <si>
    <t>{a04bbc1a-7269-4278-a676-8adee6d974f4}</t>
  </si>
  <si>
    <t>03</t>
  </si>
  <si>
    <t>Zateplení fasády objektu</t>
  </si>
  <si>
    <t>{cdc4935e-5598-4c28-bf7e-bb16d718de2b}</t>
  </si>
  <si>
    <t>04</t>
  </si>
  <si>
    <t>Vedlejší rozpočtové náklady</t>
  </si>
  <si>
    <t>{9bff1379-feb7-42cc-a894-d9375a555240}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</si>
  <si>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</si>
  <si>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</si>
  <si>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</si>
  <si>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</si>
  <si>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</si>
  <si>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</si>
  <si>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</si>
  <si>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Oprava střechy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</si>
  <si>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</si>
  <si>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</si>
  <si>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</si>
  <si>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</si>
  <si>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</si>
  <si>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</si>
  <si>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</si>
  <si>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</si>
  <si>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</si>
  <si>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</si>
  <si>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</si>
  <si>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</si>
  <si>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731 - Ústřední vytápění - kotelny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</si>
  <si>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</si>
  <si>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</si>
  <si>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</si>
  <si>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</si>
  <si>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</si>
  <si>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</si>
  <si>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</si>
  <si>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</si>
  <si>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</si>
  <si>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</si>
  <si>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58-M - Revize vyhrazených technických zařízení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</si>
  <si>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</si>
  <si>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</si>
  <si>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</si>
  <si>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VRN6 - Územní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</si>
  <si>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</si>
  <si>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</si>
  <si>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</si>
  <si>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</si>
  <si>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</si>
  <si>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</si>
  <si>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</si>
  <si>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</si>
  <si>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</si>
  <si>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</si>
  <si>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</si>
  <si>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</si>
  <si>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</si>
  <si>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</si>
  <si>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</si>
  <si>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</si>
  <si>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</si>
  <si>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</si>
  <si>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</si>
  <si>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</si>
  <si>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612135001</t>
  </si>
  <si>
    <t>Vyrovnání nerovností podkladu vnitřních omítaných ploch maltou, tloušťky do 10 mm vápenocementovou stěn</t>
  </si>
  <si>
    <t>m2</t>
  </si>
  <si>
    <t>CS ÚRS 2018 01</t>
  </si>
  <si>
    <t>4</t>
  </si>
  <si>
    <t>973450098</t>
  </si>
  <si>
    <t>612325423</t>
  </si>
  <si>
    <t>Oprava vápenocementové omítky vnitřních ploch štukové dvouvrstvé, tloušťky do 20 mm a tloušťky štuku do 3 mm stěn, v rozsahu opravované plochy přes 30 do 50%</t>
  </si>
  <si>
    <t>-1417515758</t>
  </si>
  <si>
    <t>3</t>
  </si>
  <si>
    <t>622325102</t>
  </si>
  <si>
    <t>Oprava vápenocementové omítky vnějších ploch stupně členitosti 1 hladké stěn, v rozsahu opravované plochy přes 10 do 30%</t>
  </si>
  <si>
    <t>-7699314</t>
  </si>
  <si>
    <t>VV</t>
  </si>
  <si>
    <t>35,4"viz. D.13</t>
  </si>
  <si>
    <t>631312141</t>
  </si>
  <si>
    <t>Doplnění dosavadních mazanin prostým betonem s dodáním hmot, bez potěru, plochy jednotlivě rýh v dosavadních mazaninách</t>
  </si>
  <si>
    <t>m3</t>
  </si>
  <si>
    <t>189268769</t>
  </si>
  <si>
    <t>5,5*0,2*0,1</t>
  </si>
  <si>
    <t>9</t>
  </si>
  <si>
    <t>Ostatní konstrukce a práce, bourání</t>
  </si>
  <si>
    <t>5</t>
  </si>
  <si>
    <t>941111122</t>
  </si>
  <si>
    <t>Montáž lešení řadového trubkového lehkého pracovního s podlahami s provozním zatížením tř. 3 do 200 kg/m2 šířky tř. W09 přes 0,9 do 1,2 m, výšky přes 10 do 25 m</t>
  </si>
  <si>
    <t>1353984852</t>
  </si>
  <si>
    <t>890"Specifikace klempířských prvků viz. D.18</t>
  </si>
  <si>
    <t>941111212</t>
  </si>
  <si>
    <t>Montáž lešení řadového trubkového lehkého pracovního s podlahami s provozním zatížením tř. 3 do 200 kg/m2 Příplatek za první a každý další den použití lešení k ceně -1112</t>
  </si>
  <si>
    <t>-385973385</t>
  </si>
  <si>
    <t>890*70</t>
  </si>
  <si>
    <t>7</t>
  </si>
  <si>
    <t>941111822</t>
  </si>
  <si>
    <t>Demontáž lešení řadového trubkového lehkého pracovního s podlahami s provozním zatížením tř. 3 do 200 kg/m2 šířky tř. W09 přes 0,9 do 1,2 m, výšky přes 10 do 25 m</t>
  </si>
  <si>
    <t>972093513</t>
  </si>
  <si>
    <t>8</t>
  </si>
  <si>
    <t>944511111</t>
  </si>
  <si>
    <t>Montáž ochranné sítě zavěšené na konstrukci lešení z textilie z umělých vláken</t>
  </si>
  <si>
    <t>743432656</t>
  </si>
  <si>
    <t>944511211</t>
  </si>
  <si>
    <t>Montáž ochranné sítě Příplatek za první a každý další den použití sítě k ceně -1111</t>
  </si>
  <si>
    <t>-1652705522</t>
  </si>
  <si>
    <t>10</t>
  </si>
  <si>
    <t>944511811</t>
  </si>
  <si>
    <t>Demontáž ochranné sítě zavěšené na konstrukci lešení z textilie z umělých vláken</t>
  </si>
  <si>
    <t>-2063936805</t>
  </si>
  <si>
    <t>11</t>
  </si>
  <si>
    <t>944711111</t>
  </si>
  <si>
    <t>Montáž záchytné stříšky zřizované současně s lehkým nebo těžkým lešením, šířky do 1,5 m</t>
  </si>
  <si>
    <t>m</t>
  </si>
  <si>
    <t>349753197</t>
  </si>
  <si>
    <t>1,5*3</t>
  </si>
  <si>
    <t>12</t>
  </si>
  <si>
    <t>944711211</t>
  </si>
  <si>
    <t>Montáž záchytné stříšky Příplatek za první a každý další den použití záchytné stříšky k ceně -1111</t>
  </si>
  <si>
    <t>-1135782810</t>
  </si>
  <si>
    <t>13</t>
  </si>
  <si>
    <t>944711811</t>
  </si>
  <si>
    <t>Demontáž záchytné stříšky zřizované současně s lehkým nebo těžkým lešením, šířky do 1,5 m</t>
  </si>
  <si>
    <t>792519454</t>
  </si>
  <si>
    <t>14</t>
  </si>
  <si>
    <t>953742112</t>
  </si>
  <si>
    <t>Prodloužení komínů nebo ventilací nastavením nad komínovou hlavou rourami kameninovými po vnějším líci zdiva, nad střechou včetně dodání a osazení rour a objímek bez prorážení otvorů a prosekání říms, vnitřního průměru přes 100 do 150 mm</t>
  </si>
  <si>
    <t>758265842</t>
  </si>
  <si>
    <t>2"Specifikace klempířských prvků viz. D.18</t>
  </si>
  <si>
    <t>953742113</t>
  </si>
  <si>
    <t>Prodloužení komínů nebo ventilací nastavením nad komínovou hlavou rourami kameninovými po vnějším líci zdiva, nad střechou včetně dodání a osazení rour a objímek bez prorážení otvorů a prosekání říms, vnitřního průměru přes 150 do 200 mm</t>
  </si>
  <si>
    <t>-311488528</t>
  </si>
  <si>
    <t>5"Specifikace klempířských prvků viz. D.18</t>
  </si>
  <si>
    <t>16</t>
  </si>
  <si>
    <t>962031133</t>
  </si>
  <si>
    <t>Bourání příček z cihel, tvárnic nebo příčkovek z cihel pálených, plných nebo dutých na maltu vápennou nebo vápenocementovou, tl. do 150 mm</t>
  </si>
  <si>
    <t>-818763591</t>
  </si>
  <si>
    <t>5,5*2,7</t>
  </si>
  <si>
    <t>17</t>
  </si>
  <si>
    <t>978013161</t>
  </si>
  <si>
    <t>Otlučení vápenných nebo vápenocementových omítek vnitřních ploch stěn s vyškrabáním spar, s očištěním zdiva, v rozsahu přes 30 do 50 %</t>
  </si>
  <si>
    <t>-1690651978</t>
  </si>
  <si>
    <t>1*2,6*2</t>
  </si>
  <si>
    <t>18</t>
  </si>
  <si>
    <t>985311313</t>
  </si>
  <si>
    <t>Reprofilace betonu sanačními maltami na cementové bázi ručně rubu kleneb a podlah, tloušťky přes 20 do 30 mm</t>
  </si>
  <si>
    <t>-1485531575</t>
  </si>
  <si>
    <t>5"viz. D.13</t>
  </si>
  <si>
    <t>997</t>
  </si>
  <si>
    <t>Přesun sutě</t>
  </si>
  <si>
    <t>19</t>
  </si>
  <si>
    <t>997013114</t>
  </si>
  <si>
    <t>Vnitrostaveništní doprava suti a vybouraných hmot vodorovně do 50 m svisle s použitím mechanizace pro budovy a haly výšky přes 12 do 15 m</t>
  </si>
  <si>
    <t>t</t>
  </si>
  <si>
    <t>628567621</t>
  </si>
  <si>
    <t>20</t>
  </si>
  <si>
    <t>997013501</t>
  </si>
  <si>
    <t>Odvoz suti a vybouraných hmot na skládku nebo meziskládku se složením, na vzdálenost do 1 km</t>
  </si>
  <si>
    <t>1172231348</t>
  </si>
  <si>
    <t>997013509</t>
  </si>
  <si>
    <t>Odvoz suti a vybouraných hmot na skládku nebo meziskládku se složením, na vzdálenost Příplatek k ceně za každý další i započatý 1 km přes 1 km</t>
  </si>
  <si>
    <t>237685267</t>
  </si>
  <si>
    <t>9,705*10 'Přepočtené koeficientem množství</t>
  </si>
  <si>
    <t>22</t>
  </si>
  <si>
    <t>997013831</t>
  </si>
  <si>
    <t>Poplatek za uložení stavebního odpadu na skládce (skládkovné) směsného stavebního a demoličního zatříděného do Katalogu odpadů pod kódem 170 904</t>
  </si>
  <si>
    <t>1065896935</t>
  </si>
  <si>
    <t>998</t>
  </si>
  <si>
    <t>Přesun hmot</t>
  </si>
  <si>
    <t>23</t>
  </si>
  <si>
    <t>998011003</t>
  </si>
  <si>
    <t>Přesun hmot pro budovy občanské výstavby, bydlení, výrobu a služby s nosnou svislou konstrukcí zděnou z cihel, tvárnic nebo kamene vodorovná dopravní vzdálenost do 100 m pro budovy výšky přes 12 do 24 m</t>
  </si>
  <si>
    <t>1847305305</t>
  </si>
  <si>
    <t>PSV</t>
  </si>
  <si>
    <t>Práce a dodávky PSV</t>
  </si>
  <si>
    <t>713</t>
  </si>
  <si>
    <t>Izolace tepelné</t>
  </si>
  <si>
    <t>24</t>
  </si>
  <si>
    <t>713111111</t>
  </si>
  <si>
    <t>Montáž tepelné izolace stropů rohožemi, pásy, dílci, deskami, bloky (izolační materiál ve specifikaci) vrchem bez překrytí lepenkou kladenými volně</t>
  </si>
  <si>
    <t>799578877</t>
  </si>
  <si>
    <t>70"viz. D.14</t>
  </si>
  <si>
    <t>25</t>
  </si>
  <si>
    <t>M</t>
  </si>
  <si>
    <t>63152102</t>
  </si>
  <si>
    <t>plsť izolační univerzální λ=0,035 tl 140mm</t>
  </si>
  <si>
    <t>32</t>
  </si>
  <si>
    <t>1244213923</t>
  </si>
  <si>
    <t>70*1,02 'Přepočtené koeficientem množství</t>
  </si>
  <si>
    <t>26</t>
  </si>
  <si>
    <t>713151175</t>
  </si>
  <si>
    <t>Montáž tepelné izolace střech šikmých rohožemi, pásy, deskami (izolační materiál ve specifikaci) přišroubovanými šrouby nad krokve, sklonu střechy přes 45° do 60° tloušťky izolace přes 140 do 160 mm</t>
  </si>
  <si>
    <t>-39062858</t>
  </si>
  <si>
    <t>373"Specifikace klempířských prvků viz. D.18</t>
  </si>
  <si>
    <t>27</t>
  </si>
  <si>
    <t>28376527R01</t>
  </si>
  <si>
    <t xml:space="preserve">tepelněizolační desky na bázi polyisokyanurátu (PIR) s povrchovou úpravou z hliníkové sendvičové folie, určené pro šikmé střechy tl. 160 mm  (0,022 W.m-1.K-1)</t>
  </si>
  <si>
    <t>36106697</t>
  </si>
  <si>
    <t>373*1,02 'Přepočtené koeficientem množství</t>
  </si>
  <si>
    <t>28</t>
  </si>
  <si>
    <t>998713103</t>
  </si>
  <si>
    <t>Přesun hmot pro izolace tepelné stanovený z hmotnosti přesunovaného materiálu vodorovná dopravní vzdálenost do 50 m v objektech výšky přes 12 m do 24 m</t>
  </si>
  <si>
    <t>1017035516</t>
  </si>
  <si>
    <t>731</t>
  </si>
  <si>
    <t>Ústřední vytápění - kotelny</t>
  </si>
  <si>
    <t>29</t>
  </si>
  <si>
    <t>731190955R01</t>
  </si>
  <si>
    <t>Opravy, výměna kouřové roury kotlů o výkonu do 60 kW s protidešťovou stříškou + zpětná motnáž</t>
  </si>
  <si>
    <t>kus</t>
  </si>
  <si>
    <t>-346139514</t>
  </si>
  <si>
    <t>7"Specifikace klempířských prvků viz. D.18</t>
  </si>
  <si>
    <t>30</t>
  </si>
  <si>
    <t>998731102</t>
  </si>
  <si>
    <t>Přesun hmot pro kotelny stanovený z hmotnosti přesunovaného materiálu vodorovná dopravní vzdálenost do 50 m v objektech výšky přes 6 do 12 m</t>
  </si>
  <si>
    <t>-1379950246</t>
  </si>
  <si>
    <t>762</t>
  </si>
  <si>
    <t>Konstrukce tesařské</t>
  </si>
  <si>
    <t>31</t>
  </si>
  <si>
    <t>762083122</t>
  </si>
  <si>
    <t>Práce společné pro tesařské konstrukce impregnace řeziva máčením proti dřevokaznému hmyzu, houbám a plísním, třída ohrožení 3 a 4 (dřevo v exteriéru)</t>
  </si>
  <si>
    <t>-1289711418</t>
  </si>
  <si>
    <t>22,86+(58+213,8)*0,1*0,16"doplněné řezivo</t>
  </si>
  <si>
    <t>762085112</t>
  </si>
  <si>
    <t>Práce společné pro tesařské konstrukce montáž ocelových spojovacích prostředků (materiál ve specifikaci) svorníků, šroubů délky přes 150 do 300 mm</t>
  </si>
  <si>
    <t>349564934</t>
  </si>
  <si>
    <t>4*4"svorníky u opravy po vikýři</t>
  </si>
  <si>
    <t>2*2"svorníky kleštin</t>
  </si>
  <si>
    <t>Součet</t>
  </si>
  <si>
    <t>33</t>
  </si>
  <si>
    <t>31197006</t>
  </si>
  <si>
    <t>tyč závitová Pz 4.6 M16</t>
  </si>
  <si>
    <t>-1160525356</t>
  </si>
  <si>
    <t>20*0,5</t>
  </si>
  <si>
    <t>34</t>
  </si>
  <si>
    <t>31121005R01</t>
  </si>
  <si>
    <t>podložka Bulldog 75 x 23 x 1,3 mm</t>
  </si>
  <si>
    <t>1945631595</t>
  </si>
  <si>
    <t>35</t>
  </si>
  <si>
    <t>31121015R01</t>
  </si>
  <si>
    <t>podložka pod dřevěnou konstrukci DIN 440 D 16mm</t>
  </si>
  <si>
    <t>-1476478171</t>
  </si>
  <si>
    <t>36</t>
  </si>
  <si>
    <t>31111008R01</t>
  </si>
  <si>
    <t>matice přesná šestihranná Pz DIN 934-8 M16</t>
  </si>
  <si>
    <t>76661681</t>
  </si>
  <si>
    <t>37</t>
  </si>
  <si>
    <t>762085112R01</t>
  </si>
  <si>
    <t>Kotvení latí skrz nadkrokevní izolaci systémovými ocel. vruty s protikorozním povlakem pr. 8 mm dle kotevního návrhu výrobce nadkrokevní izolace</t>
  </si>
  <si>
    <t>komplet</t>
  </si>
  <si>
    <t>1979387554</t>
  </si>
  <si>
    <t>1"Specifikace klempířských prvků viz. D.18</t>
  </si>
  <si>
    <t>38</t>
  </si>
  <si>
    <t>762331921</t>
  </si>
  <si>
    <t>Vázané konstrukce krovů vyřezání části střešní vazby průřezové plochy řeziva přes 120 do 224 cm2, délky vyřezané části krovového prvku do 3 m</t>
  </si>
  <si>
    <t>2127202244</t>
  </si>
  <si>
    <t>4*1,5+10*2"Specifikace klempířských prvků viz. D.18</t>
  </si>
  <si>
    <t>39</t>
  </si>
  <si>
    <t>762331922</t>
  </si>
  <si>
    <t>Vázané konstrukce krovů vyřezání části střešní vazby průřezové plochy řeziva přes 120 do 224 cm2, délky vyřezané části krovového prvku přes 3 do 5 m</t>
  </si>
  <si>
    <t>-212797139</t>
  </si>
  <si>
    <t>5*4+4*4,5+5*4"Specifikace klempířských prvků viz. D.18</t>
  </si>
  <si>
    <t>40</t>
  </si>
  <si>
    <t>762332142</t>
  </si>
  <si>
    <t>Montáž vázaných konstrukcí krovů střech pultových, sedlových, valbových, stanových čtvercového nebo obdélníkového půdorysu, z řeziva hraněného s použitím ocelových spojek (spojky ve specifikaci), průřezové plochy přes 120 do 224 cm2</t>
  </si>
  <si>
    <t>-1495442660</t>
  </si>
  <si>
    <t>4,5*2+2*2"kleštiny - Specifikace klempířských prvků viz. D.18</t>
  </si>
  <si>
    <t>128,3"zarážky pro tepelnou izolaci po obvodu střechy</t>
  </si>
  <si>
    <t>41</t>
  </si>
  <si>
    <t>60512013</t>
  </si>
  <si>
    <t>řezivo jehličnaté hranol jakost II nad 120cm2</t>
  </si>
  <si>
    <t>-1530125301</t>
  </si>
  <si>
    <t>13*0,06*0,16*1,1</t>
  </si>
  <si>
    <t>128,3*0,1*0,16*1,1</t>
  </si>
  <si>
    <t>42</t>
  </si>
  <si>
    <t>762332923</t>
  </si>
  <si>
    <t>Vázané konstrukce krovů doplnění části střešní vazby z hranolů, nebo hranolků (materiál v ceně), průřezové plochy přes 224 do 288 cm2</t>
  </si>
  <si>
    <t>-1169942370</t>
  </si>
  <si>
    <t>5*4+4*4,5+5*4+5*1,5+10*2+128,3"Specifikace klempířských prvků viz. D.18</t>
  </si>
  <si>
    <t>43</t>
  </si>
  <si>
    <t>762341043</t>
  </si>
  <si>
    <t>Bednění a laťování bednění střech rovných sklonu do 60° s vyřezáním otvorů z dřevoštěpkových desek OSB šroubovaných na rošt na pero a drážku, tloušťky desky 15 mm</t>
  </si>
  <si>
    <t>-1163833232</t>
  </si>
  <si>
    <t>39"Specifikace klempířských prvků viz. D.18</t>
  </si>
  <si>
    <t>44</t>
  </si>
  <si>
    <t>762341210</t>
  </si>
  <si>
    <t>Bednění a laťování montáž bednění střech rovných a šikmých sklonu do 60° s vyřezáním otvorů z prken hrubých na sraz tl. do 32 mm</t>
  </si>
  <si>
    <t>2103919461</t>
  </si>
  <si>
    <t>373"nové bednění - Specifikace klempířských prvků viz. D.18</t>
  </si>
  <si>
    <t xml:space="preserve">111,9"výměna stávajícího bednění -  Specifikace klempířských prvků viz. D.18</t>
  </si>
  <si>
    <t xml:space="preserve">68"doplnění bednění (okrajová a okapová hrana) -  Specifikace klempířských prvků viz. D.18</t>
  </si>
  <si>
    <t>28,5"bednění odvětrávaného hřebenu - Specifikace klempířských prvků viz. D.18</t>
  </si>
  <si>
    <t>45</t>
  </si>
  <si>
    <t>60515111</t>
  </si>
  <si>
    <t>řezivo jehličnaté boční prkno jakost I.-II. 2-3cm</t>
  </si>
  <si>
    <t>-1657731722</t>
  </si>
  <si>
    <t>581,4*0,032*1,1"10% na prořez</t>
  </si>
  <si>
    <t>46</t>
  </si>
  <si>
    <t>762341811</t>
  </si>
  <si>
    <t>Demontáž bednění a laťování bednění střech rovných, obloukových, sklonu do 60° se všemi nadstřešními konstrukcemi z prken hrubých, hoblovaných tl. do 32 mm</t>
  </si>
  <si>
    <t>681073986</t>
  </si>
  <si>
    <t>111,9"Specifikace klempířských prvků viz. D.18</t>
  </si>
  <si>
    <t>47</t>
  </si>
  <si>
    <t>762341931</t>
  </si>
  <si>
    <t>Bednění a laťování střech vyřezání jednotlivých otvorů bez rozebrání krytiny v bednění z prken tl. do 32 mm, otvoru plochy jednotlivě do 1 m2</t>
  </si>
  <si>
    <t>-249422416</t>
  </si>
  <si>
    <t>1*2"nové střešní výlezové okna</t>
  </si>
  <si>
    <t>48</t>
  </si>
  <si>
    <t>762342216</t>
  </si>
  <si>
    <t>Bednění a laťování montáž laťování střech jednoduchých sklonu do 60° při osové vzdálenosti latí přes 360 do 600 mm</t>
  </si>
  <si>
    <t>877337094</t>
  </si>
  <si>
    <t>49</t>
  </si>
  <si>
    <t>60514114</t>
  </si>
  <si>
    <t>řezivo jehličnaté latě střešní impregnované dl 4 m</t>
  </si>
  <si>
    <t>338312487</t>
  </si>
  <si>
    <t>607*0,08*0,06*1,1"laťování hl. střechy</t>
  </si>
  <si>
    <t>1"pomocné řezivo k doplnění úžlabí u komínů</t>
  </si>
  <si>
    <t>25*0,08*0,08*1,1"pomocná KCE pro hřeben</t>
  </si>
  <si>
    <t>50</t>
  </si>
  <si>
    <t>762354812</t>
  </si>
  <si>
    <t>Demontáž nadstřešních konstrukcí krovů střešních vikýřů pultových</t>
  </si>
  <si>
    <t>783579753</t>
  </si>
  <si>
    <t>1"viz. D.05</t>
  </si>
  <si>
    <t>51</t>
  </si>
  <si>
    <t>762382011</t>
  </si>
  <si>
    <t>Heverování a podepření tesařských konstrukcí krovů prázdná vazba, rozpětí do 9 m</t>
  </si>
  <si>
    <t>264752788</t>
  </si>
  <si>
    <t>52</t>
  </si>
  <si>
    <t>762395000</t>
  </si>
  <si>
    <t>Spojovací prostředky krovů, bednění a laťování, nadstřešních konstrukcí svory, prkna, hřebíky, pásová ocel, vruty</t>
  </si>
  <si>
    <t>223586914</t>
  </si>
  <si>
    <t>20,465+2,395</t>
  </si>
  <si>
    <t>53</t>
  </si>
  <si>
    <t>998762103</t>
  </si>
  <si>
    <t>Přesun hmot pro konstrukce tesařské stanovený z hmotnosti přesunovaného materiálu vodorovná dopravní vzdálenost do 50 m v objektech výšky přes 12 do 24 m</t>
  </si>
  <si>
    <t>1797328396</t>
  </si>
  <si>
    <t>763</t>
  </si>
  <si>
    <t>Konstrukce suché výstavby</t>
  </si>
  <si>
    <t>54</t>
  </si>
  <si>
    <t>763131441</t>
  </si>
  <si>
    <t>Podhled ze sádrokartonových desek dvouvrstvá zavěšená spodní konstrukce z ocelových profilů CD, UD dvojitě opláštěná deskami protipožárními DF, tl. 2 x 12,5 mm, bez TI</t>
  </si>
  <si>
    <t>-571558682</t>
  </si>
  <si>
    <t>5,5*(2,52+0,38)"viz. D.12, 14</t>
  </si>
  <si>
    <t>55</t>
  </si>
  <si>
    <t>998763302</t>
  </si>
  <si>
    <t>Přesun hmot pro konstrukce montované z desek sádrokartonových, sádrovláknitých, cementovláknitých nebo cementových stanovený z hmotnosti přesunovaného materiálu vodorovná dopravní vzdálenost do 50 m v objektech výšky přes 6 do 12 m</t>
  </si>
  <si>
    <t>1566904098</t>
  </si>
  <si>
    <t>764</t>
  </si>
  <si>
    <t>Konstrukce klempířské</t>
  </si>
  <si>
    <t>56</t>
  </si>
  <si>
    <t>764001801</t>
  </si>
  <si>
    <t>Demontáž klempířských konstrukcí podkladního plechu do suti</t>
  </si>
  <si>
    <t>-884978816</t>
  </si>
  <si>
    <t>94"Specifikace klempířských prvků viz. D.18</t>
  </si>
  <si>
    <t>57</t>
  </si>
  <si>
    <t>764001821</t>
  </si>
  <si>
    <t>Demontáž klempířských konstrukcí krytiny ze svitků nebo tabulí do suti</t>
  </si>
  <si>
    <t>-1778188667</t>
  </si>
  <si>
    <t>107,3"Specifikace klempířských prvků viz. D.18</t>
  </si>
  <si>
    <t>58</t>
  </si>
  <si>
    <t>764001841</t>
  </si>
  <si>
    <t>Demontáž klempířských konstrukcí krytiny ze šablon do suti</t>
  </si>
  <si>
    <t>1273759747</t>
  </si>
  <si>
    <t>221,2+19"Specifikace klempířských prvků viz. D.18</t>
  </si>
  <si>
    <t>59</t>
  </si>
  <si>
    <t>764001861</t>
  </si>
  <si>
    <t>Demontáž klempířských konstrukcí oplechování hřebene z hřebenáčů do suti</t>
  </si>
  <si>
    <t>674851995</t>
  </si>
  <si>
    <t>80,9"Specifikace klempířských prvků viz. D.18</t>
  </si>
  <si>
    <t>60</t>
  </si>
  <si>
    <t>764001891</t>
  </si>
  <si>
    <t>Demontáž klempířských konstrukcí oplechování úžlabí do suti</t>
  </si>
  <si>
    <t>1194248745</t>
  </si>
  <si>
    <t>18,5"Specifikace klempířských prvků viz. D.18</t>
  </si>
  <si>
    <t>61</t>
  </si>
  <si>
    <t>764002801</t>
  </si>
  <si>
    <t>Demontáž klempířských konstrukcí závětrné lišty do suti</t>
  </si>
  <si>
    <t>1860996472</t>
  </si>
  <si>
    <t>25,2"Specifikace klempířských prvků viz. D.18</t>
  </si>
  <si>
    <t>62</t>
  </si>
  <si>
    <t>764002812</t>
  </si>
  <si>
    <t>Demontáž klempířských konstrukcí okapového plechu do suti, v krytině skládané</t>
  </si>
  <si>
    <t>-1534588458</t>
  </si>
  <si>
    <t>63</t>
  </si>
  <si>
    <t>764002821</t>
  </si>
  <si>
    <t>Demontáž klempířských konstrukcí střešního výlezu do suti</t>
  </si>
  <si>
    <t>-939547558</t>
  </si>
  <si>
    <t>64</t>
  </si>
  <si>
    <t>764002851</t>
  </si>
  <si>
    <t>Demontáž klempířských konstrukcí oplechování parapetů do suti</t>
  </si>
  <si>
    <t>716331225</t>
  </si>
  <si>
    <t>46,9"Specifikace klempířských prvků viz. D.18</t>
  </si>
  <si>
    <t>65</t>
  </si>
  <si>
    <t>764002871</t>
  </si>
  <si>
    <t>Demontáž klempířských konstrukcí lemování zdí do suti</t>
  </si>
  <si>
    <t>1149548469</t>
  </si>
  <si>
    <t>66</t>
  </si>
  <si>
    <t>764003801</t>
  </si>
  <si>
    <t>Demontáž klempířských konstrukcí lemování trub, konzol, držáků, ventilačních nástavců a ostatních kusových prvků do suti</t>
  </si>
  <si>
    <t>-728835370</t>
  </si>
  <si>
    <t>6+1"Specifikace klempířských prvků viz. D.18</t>
  </si>
  <si>
    <t>67</t>
  </si>
  <si>
    <t>764004801</t>
  </si>
  <si>
    <t>Demontáž klempířských konstrukcí žlabu podokapního do suti</t>
  </si>
  <si>
    <t>1100398494</t>
  </si>
  <si>
    <t>82,1"Specifikace klempířských prvků viz. D.18</t>
  </si>
  <si>
    <t>68</t>
  </si>
  <si>
    <t>764004861</t>
  </si>
  <si>
    <t>Demontáž klempířských konstrukcí svodu do suti</t>
  </si>
  <si>
    <t>-1953196354</t>
  </si>
  <si>
    <t>50"Specifikace klempířských prvků viz. D.18</t>
  </si>
  <si>
    <t>69</t>
  </si>
  <si>
    <t>764011611R01</t>
  </si>
  <si>
    <t>Děrovaný plech z pozinkovaného plechu s povrchovou úpravou rš 150 mm</t>
  </si>
  <si>
    <t>-128499621</t>
  </si>
  <si>
    <t>180,6"Specifikace klempířských prvků viz. D.18</t>
  </si>
  <si>
    <t>70</t>
  </si>
  <si>
    <t>764011612</t>
  </si>
  <si>
    <t>Podkladní plech z pozinkovaného plechu s povrchovou úpravou rš 200 mm</t>
  </si>
  <si>
    <t>88920763</t>
  </si>
  <si>
    <t>71</t>
  </si>
  <si>
    <t>764011614</t>
  </si>
  <si>
    <t>Podkladní plech z pozinkovaného plechu s povrchovou úpravou rš 330 mm</t>
  </si>
  <si>
    <t>-482183573</t>
  </si>
  <si>
    <t>72</t>
  </si>
  <si>
    <t>764111643</t>
  </si>
  <si>
    <t>Krytina ze svitků nebo z taškových tabulí z pozinkovaného plechu s povrchovou úpravou s úpravou u okapů, prostupů a výčnělků střechy rovné drážkováním ze svitků rš 670 mm, sklon střechy přes 30 do 60°</t>
  </si>
  <si>
    <t>1147164032</t>
  </si>
  <si>
    <t>73</t>
  </si>
  <si>
    <t>764203155R01</t>
  </si>
  <si>
    <t>Dodávka a montáž sněhového zachytávače pro falcované krytiny z pozinkovaného plechu s povrchovou úpravou průběžného jednotrubkového</t>
  </si>
  <si>
    <t>1532806679</t>
  </si>
  <si>
    <t>15"Specifikace klempířských prvků viz. D.18</t>
  </si>
  <si>
    <t>74</t>
  </si>
  <si>
    <t>764203156R01</t>
  </si>
  <si>
    <t>Dodávka a montáž sněhového zachytávače pro falcované krytiny z pozinkovaného plechu s povrchovou úpravou průbežného dvoutrubkového</t>
  </si>
  <si>
    <t>-981893181</t>
  </si>
  <si>
    <t>56"Specifikace klempířských prvků viz. D.18</t>
  </si>
  <si>
    <t>75</t>
  </si>
  <si>
    <t>764211625</t>
  </si>
  <si>
    <t>Oplechování střešních prvků z pozinkovaného plechu s povrchovou úpravou hřebene větraného s použitím hřebenového plechu s větracím pásem rš 400 mm</t>
  </si>
  <si>
    <t>-1062158373</t>
  </si>
  <si>
    <t>8"Specifikace klempířských prvků viz. D.18</t>
  </si>
  <si>
    <t>76</t>
  </si>
  <si>
    <t>764211626R01</t>
  </si>
  <si>
    <t>Oplechování střešních prvků z pozinkovaného plechu s povrchovou úpravou hřebene větraného s použitím hřebenového plechu s větracím pásem rš 670 mm</t>
  </si>
  <si>
    <t>-1400259609</t>
  </si>
  <si>
    <t>40"Specifikace klempířských prvků viz. D.18</t>
  </si>
  <si>
    <t>77</t>
  </si>
  <si>
    <t>764211661</t>
  </si>
  <si>
    <t>Oplechování střešních prvků z pozinkovaného plechu s povrchovou úpravou nároží nevětraného spojením na dvojitou stojatou drážku</t>
  </si>
  <si>
    <t>-532866554</t>
  </si>
  <si>
    <t>41,5"Specifikace klempířských prvků viz. D.18</t>
  </si>
  <si>
    <t>78</t>
  </si>
  <si>
    <t>764212606</t>
  </si>
  <si>
    <t>Oplechování střešních prvků z pozinkovaného plechu s povrchovou úpravou úžlabí rš 500 mm</t>
  </si>
  <si>
    <t>-1678630826</t>
  </si>
  <si>
    <t>32"Specifikace klempířských prvků viz. D.18</t>
  </si>
  <si>
    <t>79</t>
  </si>
  <si>
    <t>764212612</t>
  </si>
  <si>
    <t>Oplechování střešních prvků z pozinkovaného plechu s povrchovou úpravou úžlabí rš 1000 mm</t>
  </si>
  <si>
    <t>2100855613</t>
  </si>
  <si>
    <t>6,5"Specifikace klempířských prvků viz. D.18</t>
  </si>
  <si>
    <t>80</t>
  </si>
  <si>
    <t>764212621</t>
  </si>
  <si>
    <t>Oplechování střešních prvků z pozinkovaného plechu s povrchovou úpravou Příplatek k cenám za provedení úžlabí v plechové krytině</t>
  </si>
  <si>
    <t>1467007775</t>
  </si>
  <si>
    <t>32+6,5</t>
  </si>
  <si>
    <t>81</t>
  </si>
  <si>
    <t>764212633</t>
  </si>
  <si>
    <t>Oplechování střešních prvků z pozinkovaného plechu s povrchovou úpravou štítu závětrnou lištou rš 250 mm</t>
  </si>
  <si>
    <t>314611028</t>
  </si>
  <si>
    <t>3,2"Specifikace klempířských prvků viz. D.18</t>
  </si>
  <si>
    <t>82</t>
  </si>
  <si>
    <t>764212649</t>
  </si>
  <si>
    <t>Oplechování střešních prvků z pozinkovaného plechu s povrchovou úpravou štítu závětrnou lištou rš 800 mm</t>
  </si>
  <si>
    <t>1203923553</t>
  </si>
  <si>
    <t>22"Specifikace klempířských prvků viz. D.18</t>
  </si>
  <si>
    <t>83</t>
  </si>
  <si>
    <t>764212662</t>
  </si>
  <si>
    <t>Oplechování střešních prvků z pozinkovaného plechu s povrchovou úpravou okapu okapovým plechem střechy rovné rš 200 mm</t>
  </si>
  <si>
    <t>-1940610417</t>
  </si>
  <si>
    <t>84</t>
  </si>
  <si>
    <t>764212664</t>
  </si>
  <si>
    <t>Oplechování střešních prvků z pozinkovaného plechu s povrchovou úpravou okapu okapovým plechem střechy rovné rš 330 mm</t>
  </si>
  <si>
    <t>1574335521</t>
  </si>
  <si>
    <t>86,2"Specifikace klempířských prvků viz. D.18</t>
  </si>
  <si>
    <t>85</t>
  </si>
  <si>
    <t>764214611</t>
  </si>
  <si>
    <t>Oplechování horních ploch zdí a nadezdívek (atik) z pozinkovaného plechu s povrchovou úpravou mechanicky kotvené přes rš 800 mm</t>
  </si>
  <si>
    <t>-729709734</t>
  </si>
  <si>
    <t>35,4"K14 - Specifikace klempířských prvků viz. D.18</t>
  </si>
  <si>
    <t>5"K15 - Specifikace klempířských prvků viz. D.18</t>
  </si>
  <si>
    <t>86</t>
  </si>
  <si>
    <t>764215645</t>
  </si>
  <si>
    <t>Oplechování horních ploch zdí a nadezdívek (atik) z pozinkovaného plechu s povrchovou úpravou Příplatek k cenám za zvýšenou pracnost při provedení rohu nebo koutu do rš 400 mm</t>
  </si>
  <si>
    <t>-1041438492</t>
  </si>
  <si>
    <t>4*4</t>
  </si>
  <si>
    <t>87</t>
  </si>
  <si>
    <t>764216606</t>
  </si>
  <si>
    <t>Oplechování parapetů z pozinkovaného plechu s povrchovou úpravou rovných mechanicky kotvené, bez rohů rš 500 mm</t>
  </si>
  <si>
    <t>1593895018</t>
  </si>
  <si>
    <t>47"Specifikace klempířských prvků viz. D.18</t>
  </si>
  <si>
    <t>88</t>
  </si>
  <si>
    <t>764304112</t>
  </si>
  <si>
    <t>Montáž lemování střešních prostupů bez lišty, střech s krytinou skládanou nebo z plechu</t>
  </si>
  <si>
    <t>-477359912</t>
  </si>
  <si>
    <t>89</t>
  </si>
  <si>
    <t>61140924R01</t>
  </si>
  <si>
    <t>lemování střešních oken 78x98 cm k ploché krytině výšky do 10mm - ESV</t>
  </si>
  <si>
    <t>279485151</t>
  </si>
  <si>
    <t>90</t>
  </si>
  <si>
    <t>764311603</t>
  </si>
  <si>
    <t>Lemování zdí z pozinkovaného plechu s povrchovou úpravou boční nebo horní rovné, střech s krytinou prejzovou nebo vlnitou rš 250 mm</t>
  </si>
  <si>
    <t>1659959444</t>
  </si>
  <si>
    <t>91</t>
  </si>
  <si>
    <t>764312662</t>
  </si>
  <si>
    <t>Lemování zdí z pozinkovaného plechu s povrchovou úpravou spodní s formováním do tvaru krytiny Příplatek k cenám za kotvení do zatepleného podkladu</t>
  </si>
  <si>
    <t>-185684524</t>
  </si>
  <si>
    <t>34,6"Specifikace klempířských prvků viz. D.18</t>
  </si>
  <si>
    <t>92</t>
  </si>
  <si>
    <t>764314612</t>
  </si>
  <si>
    <t>Lemování prostupů z pozinkovaného plechu s povrchovou úpravou bez lišty, střech s krytinou skládanou nebo z plechu</t>
  </si>
  <si>
    <t>-669903297</t>
  </si>
  <si>
    <t>1"K20 - Specifikace klempířských prvků viz. D.18</t>
  </si>
  <si>
    <t>93</t>
  </si>
  <si>
    <t>764315621</t>
  </si>
  <si>
    <t>Lemování trub, konzol, držáků a ostatních kusových prvků z pozinkovaného plechu s povrchovou úpravou střech s krytinou skládanou mimo prejzovou nebo z plechu, průměr do 75 mm</t>
  </si>
  <si>
    <t>1135528045</t>
  </si>
  <si>
    <t>94</t>
  </si>
  <si>
    <t>764316622</t>
  </si>
  <si>
    <t>Lemování ventilačních nástavců z pozinkovaného plechu s povrchovou úpravou výšky do 1000 mm, se stříškou střech s krytinou skládanou mimo prejzovou nebo z plechu, průměru přes 75 do 100 mm</t>
  </si>
  <si>
    <t>1625750466</t>
  </si>
  <si>
    <t>6"Specifikace klempířských prvků viz. D.18</t>
  </si>
  <si>
    <t>95</t>
  </si>
  <si>
    <t>764511603</t>
  </si>
  <si>
    <t>Žlab podokapní z pozinkovaného plechu s povrchovou úpravou včetně háků a čel půlkruhový rš 400 mm</t>
  </si>
  <si>
    <t>844038767</t>
  </si>
  <si>
    <t>96</t>
  </si>
  <si>
    <t>764511623</t>
  </si>
  <si>
    <t>Žlab podokapní z pozinkovaného plechu s povrchovou úpravou včetně háků a čel roh nebo kout, žlabu půlkruhového rš 400 mm</t>
  </si>
  <si>
    <t>13000380</t>
  </si>
  <si>
    <t>5"roh</t>
  </si>
  <si>
    <t>1"kout</t>
  </si>
  <si>
    <t>97</t>
  </si>
  <si>
    <t>764511643</t>
  </si>
  <si>
    <t>Žlab podokapní z pozinkovaného plechu s povrchovou úpravou včetně háků a čel kotlík oválný (trychtýřový), rš žlabu/průměr svodu 400/120 mm</t>
  </si>
  <si>
    <t>1735016058</t>
  </si>
  <si>
    <t>9"Specifikace klempířských prvků viz. D.18</t>
  </si>
  <si>
    <t>98</t>
  </si>
  <si>
    <t>764518623</t>
  </si>
  <si>
    <t>Svod z pozinkovaného plechu s upraveným povrchem včetně objímek, kolen a odskoků kruhový, průměru 120 mm</t>
  </si>
  <si>
    <t>-151475990</t>
  </si>
  <si>
    <t>99</t>
  </si>
  <si>
    <t>764R01</t>
  </si>
  <si>
    <t>Dodávka + montáž střešního záchytného systému dle ČSN EN 795 pro údržbu střechy, včetně návrhu dodavatelské dokumentace</t>
  </si>
  <si>
    <t>-1735053448</t>
  </si>
  <si>
    <t>1"K24 - Specifikace klempířských prvků viz. D.18</t>
  </si>
  <si>
    <t>100</t>
  </si>
  <si>
    <t>998764103</t>
  </si>
  <si>
    <t>Přesun hmot pro konstrukce klempířské stanovený z hmotnosti přesunovaného materiálu vodorovná dopravní vzdálenost do 50 m v objektech výšky přes 12 do 24 m</t>
  </si>
  <si>
    <t>-1021306512</t>
  </si>
  <si>
    <t>765</t>
  </si>
  <si>
    <t>Krytina skládaná</t>
  </si>
  <si>
    <t>101</t>
  </si>
  <si>
    <t>765191023</t>
  </si>
  <si>
    <t>Montáž pojistné hydroizolační fólie kladené ve sklonu přes 20° s lepenými přesahy na bednění nebo tepelnou izolaci</t>
  </si>
  <si>
    <t>-375101958</t>
  </si>
  <si>
    <t>373"separační fólie</t>
  </si>
  <si>
    <t>373"Difuzně otevřená monilit. fólie</t>
  </si>
  <si>
    <t>373"samolepící pás SBS modifik. asf</t>
  </si>
  <si>
    <t>Součet - Specifikace klempířských prvků viz. D.18</t>
  </si>
  <si>
    <t>102</t>
  </si>
  <si>
    <t>28329295R01</t>
  </si>
  <si>
    <t>Separační vícevrstvá polypropylenová fólie lehkého typu s nakašírovanou strukturovanou rohoží z polypropylenových vláken pro separační a mikroventilační vrstvu krytin z plechu. 150 g/m2 s aplikovanou spojovací páskou</t>
  </si>
  <si>
    <t>-1977937750</t>
  </si>
  <si>
    <t>373*1,1 'Přepočtené koeficientem množství</t>
  </si>
  <si>
    <t>103</t>
  </si>
  <si>
    <t>28329220R01</t>
  </si>
  <si>
    <t>difúzně otevřená monolitická fólie lehkého typu pro doplňkovou hydroizolační vrstvu - 270 g.m-2</t>
  </si>
  <si>
    <t>-1252828334</t>
  </si>
  <si>
    <t>104</t>
  </si>
  <si>
    <t>62851000R01</t>
  </si>
  <si>
    <t>Samolepící pás z SBS modifikovaného asfaltu, na horním povrchu opatřen ochrannou polypropylenovou střiží, podélný přesah a spodní povrch je samolepící s ochrannou snímatelnou folií, TL. 2,2 mm, 120 g/m2</t>
  </si>
  <si>
    <t>-1747097663</t>
  </si>
  <si>
    <t>105</t>
  </si>
  <si>
    <t>765191031</t>
  </si>
  <si>
    <t>Montáž pojistné hydroizolační fólie lepení těsnících pásků pod kontralatě</t>
  </si>
  <si>
    <t>-2018687337</t>
  </si>
  <si>
    <t>615"Specifikace klempířských prvků viz. D.18</t>
  </si>
  <si>
    <t>106</t>
  </si>
  <si>
    <t>28329304R01</t>
  </si>
  <si>
    <t>jednostranně samolepící pás z modifikovaného asfaltu pro dokonalé utěsnění kontralatí, Rozměry role 6 cm x 15 mb</t>
  </si>
  <si>
    <t>-2059175561</t>
  </si>
  <si>
    <t>615*1,1 'Přepočtené koeficientem množství</t>
  </si>
  <si>
    <t>107</t>
  </si>
  <si>
    <t>765191911</t>
  </si>
  <si>
    <t>Demontáž pojistné hydroizolační fólie kladené ve sklonu přes 30°</t>
  </si>
  <si>
    <t>-1650301329</t>
  </si>
  <si>
    <t>107,3+221,2+19"Specifikace klempířských prvků viz. D.18</t>
  </si>
  <si>
    <t>108</t>
  </si>
  <si>
    <t>765192001</t>
  </si>
  <si>
    <t>Nouzové zakrytí střechy plachtou</t>
  </si>
  <si>
    <t>1346171173</t>
  </si>
  <si>
    <t>109</t>
  </si>
  <si>
    <t>998765103</t>
  </si>
  <si>
    <t>Přesun hmot pro krytiny skládané stanovený z hmotnosti přesunovaného materiálu vodorovná dopravní vzdálenost do 50 m na objektech výšky přes 12 do 24 m</t>
  </si>
  <si>
    <t>-919338951</t>
  </si>
  <si>
    <t>766</t>
  </si>
  <si>
    <t>Konstrukce truhlářské</t>
  </si>
  <si>
    <t>110</t>
  </si>
  <si>
    <t>766671003</t>
  </si>
  <si>
    <t>Montáž střešních oken dřevěných nebo plastových kyvných, výklopných/kyvných s okenním rámem a lemováním, s plisovaným límcem, s napojením na krytinu do krytiny ploché, rozměru 78 x 98 cm</t>
  </si>
  <si>
    <t>-1413117065</t>
  </si>
  <si>
    <t>111</t>
  </si>
  <si>
    <t>61124301R01</t>
  </si>
  <si>
    <t>výlezové okno FWU U5, rozměr 780x980mm pro hladké krytiny</t>
  </si>
  <si>
    <t>1609844014</t>
  </si>
  <si>
    <t>112</t>
  </si>
  <si>
    <t>998766103</t>
  </si>
  <si>
    <t>Přesun hmot pro konstrukce truhlářské stanovený z hmotnosti přesunovaného materiálu vodorovná dopravní vzdálenost do 50 m v objektech výšky přes 12 do 24 m</t>
  </si>
  <si>
    <t>1042706462</t>
  </si>
  <si>
    <t>767</t>
  </si>
  <si>
    <t>Konstrukce zámečnické</t>
  </si>
  <si>
    <t>113</t>
  </si>
  <si>
    <t>767851104</t>
  </si>
  <si>
    <t>Montáž komínových lávek kompletní celé lávky</t>
  </si>
  <si>
    <t>1237098006</t>
  </si>
  <si>
    <t>1,3*4+2,7+3"Specifikace klempířských prvků viz. D.18</t>
  </si>
  <si>
    <t>114</t>
  </si>
  <si>
    <t>55344680R01</t>
  </si>
  <si>
    <t>lávka komínová 350x1300 včetně systémového zábradlí a úchytek pro falcovanou krytinu z pozinkovaného plechu s povrchovou úpravou</t>
  </si>
  <si>
    <t>713320813</t>
  </si>
  <si>
    <t>1,3*4"Specifikace klempířských prvků viz. D.18</t>
  </si>
  <si>
    <t>115</t>
  </si>
  <si>
    <t>55344684R01</t>
  </si>
  <si>
    <t>lávka komínová 350x2700 včetně systémového zábradlí a úchytek pro falcovanou krytinu z pozinkovaného plechu s povrchovou úpravou</t>
  </si>
  <si>
    <t>-1373097718</t>
  </si>
  <si>
    <t>116</t>
  </si>
  <si>
    <t>55344686</t>
  </si>
  <si>
    <t>lávka komínová 350x3000 včetně systémového zábradlí a úchytek pro falcovanou krytinu z pozinkovaného plechu s povrchovou úpravou</t>
  </si>
  <si>
    <t>-252718368</t>
  </si>
  <si>
    <t>117</t>
  </si>
  <si>
    <t>767995115</t>
  </si>
  <si>
    <t>Montáž ostatních atypických zámečnických konstrukcí hmotnosti přes 50 do 100 kg</t>
  </si>
  <si>
    <t>kg</t>
  </si>
  <si>
    <t>513632318</t>
  </si>
  <si>
    <t>6*3,77+52"anténový stožár</t>
  </si>
  <si>
    <t>118</t>
  </si>
  <si>
    <t>14011026R01</t>
  </si>
  <si>
    <t>nerezová trubka ocelová bezešvá hladká jakost 11 353 51x3,2mm</t>
  </si>
  <si>
    <t>-1378357835</t>
  </si>
  <si>
    <t>6"viz. D.08</t>
  </si>
  <si>
    <t>119</t>
  </si>
  <si>
    <t>13611210</t>
  </si>
  <si>
    <t>plech ocelový hladký jakost S 235 JR tl 3mm tabule</t>
  </si>
  <si>
    <t>1826542198</t>
  </si>
  <si>
    <t>2*23,55*1,1/1000"pomocný a spojovací materiál</t>
  </si>
  <si>
    <t>120</t>
  </si>
  <si>
    <t>767996702</t>
  </si>
  <si>
    <t>Demontáž ostatních zámečnických konstrukcí o hmotnosti jednotlivých dílů řezáním přes 50 do 100 kg</t>
  </si>
  <si>
    <t>-906435709</t>
  </si>
  <si>
    <t>70"Specifikace klempířských prvků viz. D.18</t>
  </si>
  <si>
    <t>121</t>
  </si>
  <si>
    <t>767996801</t>
  </si>
  <si>
    <t>Demontáž ostatních zámečnických konstrukcí o hmotnosti jednotlivých dílů rozebráním do 50 kg</t>
  </si>
  <si>
    <t>213143486</t>
  </si>
  <si>
    <t>18*2,5"Specifikace klempířských prvků viz. D.18</t>
  </si>
  <si>
    <t>122</t>
  </si>
  <si>
    <t>998767103</t>
  </si>
  <si>
    <t>Přesun hmot pro zámečnické konstrukce stanovený z hmotnosti přesunovaného materiálu vodorovná dopravní vzdálenost do 50 m v objektech výšky přes 12 do 24 m</t>
  </si>
  <si>
    <t>171702342</t>
  </si>
  <si>
    <t>776</t>
  </si>
  <si>
    <t>Podlahy povlakové</t>
  </si>
  <si>
    <t>123</t>
  </si>
  <si>
    <t>776111311</t>
  </si>
  <si>
    <t>Příprava podkladu vysátí podlah</t>
  </si>
  <si>
    <t>-755820464</t>
  </si>
  <si>
    <t>25,38"viz. D.12</t>
  </si>
  <si>
    <t>124</t>
  </si>
  <si>
    <t>776121511</t>
  </si>
  <si>
    <t>Příprava podkladu penetrace dvousložková podlah zábrana proti vlhkosti</t>
  </si>
  <si>
    <t>153068743</t>
  </si>
  <si>
    <t>125</t>
  </si>
  <si>
    <t>776141114</t>
  </si>
  <si>
    <t>Příprava podkladu vyrovnání samonivelační stěrkou podlah min.pevnosti 20 MPa, tloušťky přes 8 do 10 mm</t>
  </si>
  <si>
    <t>1154278498</t>
  </si>
  <si>
    <t>126</t>
  </si>
  <si>
    <t>776201811</t>
  </si>
  <si>
    <t>Demontáž povlakových podlahovin lepených ručně bez podložky</t>
  </si>
  <si>
    <t>-182075011</t>
  </si>
  <si>
    <t>127</t>
  </si>
  <si>
    <t>776221111</t>
  </si>
  <si>
    <t>Montáž podlahovin z PVC lepením standardním lepidlem z pásů standardních</t>
  </si>
  <si>
    <t>1755098253</t>
  </si>
  <si>
    <t>128</t>
  </si>
  <si>
    <t>28411021</t>
  </si>
  <si>
    <t>podlahovina PVC zátěžová homogenní tl. 2,00 mm, úprava PUR, třída zátěže 34/43, hořlavost Bfl S1, hmotnost 3550 g/m2</t>
  </si>
  <si>
    <t>-1302905049</t>
  </si>
  <si>
    <t>25,38*1,1 'Přepočtené koeficientem množství</t>
  </si>
  <si>
    <t>129</t>
  </si>
  <si>
    <t>776223111</t>
  </si>
  <si>
    <t>Montáž podlahovin z PVC spoj podlah svařováním za tepla (včetně frézování)</t>
  </si>
  <si>
    <t>1387149228</t>
  </si>
  <si>
    <t>5,5*5</t>
  </si>
  <si>
    <t>130</t>
  </si>
  <si>
    <t>776411111</t>
  </si>
  <si>
    <t>Montáž soklíků lepením obvodových, výšky do 80 mm</t>
  </si>
  <si>
    <t>1005490744</t>
  </si>
  <si>
    <t>20,4"viz. D.12</t>
  </si>
  <si>
    <t>131</t>
  </si>
  <si>
    <t>28411003</t>
  </si>
  <si>
    <t>lišta soklová PVC 30 x 30 mm</t>
  </si>
  <si>
    <t>729902287</t>
  </si>
  <si>
    <t>20,4*1,02 'Přepočtené koeficientem množství</t>
  </si>
  <si>
    <t>132</t>
  </si>
  <si>
    <t>998776102</t>
  </si>
  <si>
    <t>Přesun hmot pro podlahy povlakové stanovený z hmotnosti přesunovaného materiálu vodorovná dopravní vzdálenost do 50 m v objektech výšky přes 6 do 12 m</t>
  </si>
  <si>
    <t>2033268947</t>
  </si>
  <si>
    <t>783</t>
  </si>
  <si>
    <t>Dokončovací práce - nátěry</t>
  </si>
  <si>
    <t>133</t>
  </si>
  <si>
    <t>783201401</t>
  </si>
  <si>
    <t>Příprava podkladu tesařských konstrukcí před provedením nátěru ometení</t>
  </si>
  <si>
    <t>-677955760</t>
  </si>
  <si>
    <t>373*1,1"viz. TZ</t>
  </si>
  <si>
    <t>134</t>
  </si>
  <si>
    <t>783213021</t>
  </si>
  <si>
    <t>Napouštěcí nátěr tesařských prvků proti dřevokazným houbám, hmyzu a plísním nezabudovaných do konstrukce dvojnásobný syntetický</t>
  </si>
  <si>
    <t>1658791121</t>
  </si>
  <si>
    <t>373*2"preventivní ochrana stávajícího řeziva</t>
  </si>
  <si>
    <t>784</t>
  </si>
  <si>
    <t>Dokončovací práce - malby a tapety</t>
  </si>
  <si>
    <t>135</t>
  </si>
  <si>
    <t>784161101</t>
  </si>
  <si>
    <t>Bandážování (materiál ve specifikaci) spar a prasklin v místnostech výšky do 3,80 m</t>
  </si>
  <si>
    <t>1782544681</t>
  </si>
  <si>
    <t>5,5*2+(2,52+0,38)*2"styk SDK a stěny</t>
  </si>
  <si>
    <t>136</t>
  </si>
  <si>
    <t>59039047R01</t>
  </si>
  <si>
    <t>páska lepící flexibilní pro SDK konstrukce</t>
  </si>
  <si>
    <t>-1145408762</t>
  </si>
  <si>
    <t>16,8*1,05 'Přepočtené koeficientem množství</t>
  </si>
  <si>
    <t>137</t>
  </si>
  <si>
    <t>784181121</t>
  </si>
  <si>
    <t>Penetrace podkladu jednonásobná hloubková v místnostech výšky do 3,80 m</t>
  </si>
  <si>
    <t>264032910</t>
  </si>
  <si>
    <t>25,38+20,4*2,6"viz. D.12,14</t>
  </si>
  <si>
    <t>138</t>
  </si>
  <si>
    <t>784211021</t>
  </si>
  <si>
    <t>Malby z malířských směsí otěruvzdorných za mokra jednonásobné, bílé za mokra otěruvzdorné středně v místnostech výšky do 3,80 m</t>
  </si>
  <si>
    <t>-1332852345</t>
  </si>
  <si>
    <t>139</t>
  </si>
  <si>
    <t>784211101</t>
  </si>
  <si>
    <t>Malby z malířských směsí otěruvzdorných za mokra dvojnásobné, bílé za mokra otěruvzdorné výborně v místnostech výšky do 3,80 m</t>
  </si>
  <si>
    <t>1939909407</t>
  </si>
  <si>
    <t>Práce a dodávky M</t>
  </si>
  <si>
    <t>58-M</t>
  </si>
  <si>
    <t>Revize vyhrazených technických zařízení</t>
  </si>
  <si>
    <t>140</t>
  </si>
  <si>
    <t>580507218</t>
  </si>
  <si>
    <t>Plynové kotle do 50 kW kontrola funkce odtahu spalin</t>
  </si>
  <si>
    <t>36720742</t>
  </si>
  <si>
    <t>2+5"Specifikace klempířských prvků viz. D.18</t>
  </si>
  <si>
    <t>HZS</t>
  </si>
  <si>
    <t>Hodinové zúčtovací sazby</t>
  </si>
  <si>
    <t>141</t>
  </si>
  <si>
    <t>HZS4212</t>
  </si>
  <si>
    <t>Hodinové zúčtovací sazby ostatních profesí revizní a kontrolní činnost revizní technik specialista - výchozí revize spalinové cesty - 7 kouřovodů</t>
  </si>
  <si>
    <t>hod</t>
  </si>
  <si>
    <t>512</t>
  </si>
  <si>
    <t>1491313096</t>
  </si>
  <si>
    <t>142</t>
  </si>
  <si>
    <t>HZS4232</t>
  </si>
  <si>
    <t>Hodinové zúčtovací sazby ostatních profesí revizní a kontrolní činnost technik odborný - statický dohled nad prováděním zajištění dřev. KCE krovu před vyburáním příčky</t>
  </si>
  <si>
    <t>CS ÚRS 2016 01</t>
  </si>
  <si>
    <t>2090002427</t>
  </si>
  <si>
    <t>VRN</t>
  </si>
  <si>
    <t>VRN1</t>
  </si>
  <si>
    <t>Průzkumné, geodetické a projektové práce</t>
  </si>
  <si>
    <t>143</t>
  </si>
  <si>
    <t>013203001</t>
  </si>
  <si>
    <t>Návrh kotevního plánu u technika dodavatele nadkrokevního systému</t>
  </si>
  <si>
    <t>1024</t>
  </si>
  <si>
    <t>50616535</t>
  </si>
  <si>
    <t>VRN6</t>
  </si>
  <si>
    <t>Územní vlivy</t>
  </si>
  <si>
    <t>144</t>
  </si>
  <si>
    <t>06330300VP</t>
  </si>
  <si>
    <t>Zajištění pracovníků - Práce ve výškách, v hloubkách (úvazy, postroje, apod...)</t>
  </si>
  <si>
    <t>1417192206</t>
  </si>
  <si>
    <t>02 - Bleskosvod</t>
  </si>
  <si>
    <t>D3 - Dodávka - materiál dle ceníku velkoobchodu s elektromateriálem z 2/2017 - Materiál a montáž</t>
  </si>
  <si>
    <t>D4 - Zemní práce</t>
  </si>
  <si>
    <t>D5 - HZS</t>
  </si>
  <si>
    <t>D3</t>
  </si>
  <si>
    <t>Dodávka - materiál dle ceníku velkoobchodu s elektromateriálem z 2/2017 - Materiál a montáž</t>
  </si>
  <si>
    <t>AlMgSi jímací tyč s rovným koncem (OJ1,3,4) délky 2m</t>
  </si>
  <si>
    <t>ks</t>
  </si>
  <si>
    <t>AlMgSi jímací tyč s rovným koncem (OJ1,3,4) délky 3m</t>
  </si>
  <si>
    <t>distanční tyč l 0,5m</t>
  </si>
  <si>
    <t>AlMgSi d8 po hřebení střechy s podpěrami</t>
  </si>
  <si>
    <t>AlMgSi d8 po svazích střechy s podpěrami</t>
  </si>
  <si>
    <t>AlMgSi d8 po stěně s podpěrami</t>
  </si>
  <si>
    <t>AlMgSi d8 po komínech a pomocný jímač PJ s podpěrami</t>
  </si>
  <si>
    <t>podpěra PV nerez po hřebeni střechy á 1 m</t>
  </si>
  <si>
    <t>podpěra PV nerez po svahu střechy á 1 m</t>
  </si>
  <si>
    <t>podpěra PV nerez po stěně á 1 m</t>
  </si>
  <si>
    <t>podpěra PV nerez po stěně komínu á 1 m</t>
  </si>
  <si>
    <t>podpěra PV nerez po okapovém svodu á 1 m</t>
  </si>
  <si>
    <t>podpěra PV nerez po oplechování okraje střechy á 1 m</t>
  </si>
  <si>
    <t>FeZn d10 od zkušební svorky k zemniči</t>
  </si>
  <si>
    <t>zemnící pásek FeZn 30/4</t>
  </si>
  <si>
    <t>skříň hlavního posp. HOP</t>
  </si>
  <si>
    <t>plast.kanál LV 40/20 vč. víka a přísl. na stěnu v techn. prost.</t>
  </si>
  <si>
    <t>zemnící tyč FeZn křížového profilu délky 1,5m</t>
  </si>
  <si>
    <t>SR03 FeZn svorka k spojení FeZn30/4 s FeZn d10</t>
  </si>
  <si>
    <t>asfaltová zálivka spojů v zemi</t>
  </si>
  <si>
    <t>svorka zkušební nerez</t>
  </si>
  <si>
    <t>ochranný úhelník do stěny nerez</t>
  </si>
  <si>
    <t>SS svorka spojovací nerez</t>
  </si>
  <si>
    <t>SO svorka okapová nerez</t>
  </si>
  <si>
    <t>tvarování úhelníku, jímače</t>
  </si>
  <si>
    <t>ukončení vodičů hromosvodu</t>
  </si>
  <si>
    <t>označení vývodů zemničů štítky</t>
  </si>
  <si>
    <t>kabelové lože - písek kopaný do výkopu s kabely</t>
  </si>
  <si>
    <t>podruž. materiál 3% z dod.</t>
  </si>
  <si>
    <t>D4</t>
  </si>
  <si>
    <t>Zemní práce</t>
  </si>
  <si>
    <t>1.1</t>
  </si>
  <si>
    <t>rozebrání zámkové dlažby</t>
  </si>
  <si>
    <t>2.1</t>
  </si>
  <si>
    <t>rozebrání dlažby z dlaždic betonových</t>
  </si>
  <si>
    <t>3.1</t>
  </si>
  <si>
    <t>výkop rýhy pro vedení zemniče š. 60, hl 70, zem. tř. 4-5</t>
  </si>
  <si>
    <t>4.1</t>
  </si>
  <si>
    <t>zalití zemnícího vedení bentonitem nebo kaší z jílu rozměl. ve vodě</t>
  </si>
  <si>
    <t>5.1</t>
  </si>
  <si>
    <t>zához rýhy š 50, hl 70, zem. tř. 4</t>
  </si>
  <si>
    <t>6.1</t>
  </si>
  <si>
    <t>zřízení podkladní vrstvy z písku do 10 cm se zhutněním</t>
  </si>
  <si>
    <t>7.1</t>
  </si>
  <si>
    <t>očištění vybourané zámkové dlažby</t>
  </si>
  <si>
    <t>8.1</t>
  </si>
  <si>
    <t>očištění vybourané dlažby z dlaždic betonových</t>
  </si>
  <si>
    <t>9.1</t>
  </si>
  <si>
    <t>úprava terénu po kabel. trasách - pokládání zámk dlažby</t>
  </si>
  <si>
    <t>10.1</t>
  </si>
  <si>
    <t>úprava terénu po kabel. trasách - pokládání dlaždic betonových</t>
  </si>
  <si>
    <t>11.1</t>
  </si>
  <si>
    <t>úprava terénu pro pokládku zámkové dlažby s vibrováním</t>
  </si>
  <si>
    <t>D5</t>
  </si>
  <si>
    <t>1.2</t>
  </si>
  <si>
    <t>demontáž stávající nadzemní části BLSK, zajištění svodů</t>
  </si>
  <si>
    <t>2.2</t>
  </si>
  <si>
    <t>BLSK - předání, proškol. osob pověř. údržbou LPS se zápisem</t>
  </si>
  <si>
    <t>3.2</t>
  </si>
  <si>
    <t>třídění odpadů</t>
  </si>
  <si>
    <t>4.2</t>
  </si>
  <si>
    <t>odvoz suti na skládku do 25 km</t>
  </si>
  <si>
    <t>5.2</t>
  </si>
  <si>
    <t>dokumentace skutečného provedení</t>
  </si>
  <si>
    <t>6.2</t>
  </si>
  <si>
    <t>výchozí revize včetně měření zemních přechodových odporů</t>
  </si>
  <si>
    <t>03 - Zateplení fasády objektu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</si>
  <si>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</si>
  <si>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</si>
  <si>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</si>
  <si>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</si>
  <si>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711 - Izolace proti vodě, vlhkosti a plynům</t>
  </si>
  <si>
    <t xml:space="preserve">    721 - Zdravotechnika - vnitřní kanalizace</t>
  </si>
  <si>
    <t xml:space="preserve">    741 - Elektroinstalace - silnoproud</t>
  </si>
  <si>
    <t xml:space="preserve">    771 - Podlahy z dlaždic</t>
  </si>
  <si>
    <t xml:space="preserve">    789 - Povrchové úpravy ocelových konstrukcí a technologických zařízení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</si>
  <si>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</si>
  <si>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</si>
  <si>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-1092328375</t>
  </si>
  <si>
    <t>11,8*0,5"okap. chodník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</si>
  <si>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</si>
  <si>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</si>
  <si>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1453696988</t>
  </si>
  <si>
    <t>50"viz. D.09</t>
  </si>
  <si>
    <t>113107023</t>
  </si>
  <si>
    <t>Odstranění podkladů nebo krytů při překopech inženýrských sítí s přemístěním hmot na skládku ve vzdálenosti do 3 m nebo s naložením na dopravní prostředek ručně z kameniva hrubého drceného, o tl. vrstvy přes 200 do 300 mm</t>
  </si>
  <si>
    <t>-1824928183</t>
  </si>
  <si>
    <t>113311171</t>
  </si>
  <si>
    <t>Odstranění geosyntetik s uložením na vzdálenost do 20 m nebo naložením na dopravní prostředek geotextilie</t>
  </si>
  <si>
    <t>-1145118007</t>
  </si>
  <si>
    <t>131303102</t>
  </si>
  <si>
    <t>Hloubení zapažených i nezapažených jam ručním nebo pneumatickým nářadím s urovnáním dna do předepsaného profilu a spádu v horninách tř. 4 nesoudržných</t>
  </si>
  <si>
    <t>-1163045339</t>
  </si>
  <si>
    <t>50*0,6*0,25"viz. D.09</t>
  </si>
  <si>
    <t>131303109</t>
  </si>
  <si>
    <t>Hloubení zapažených i nezapažených jam ručním nebo pneumatickým nářadím s urovnáním dna do předepsaného profilu a spádu v horninách tř. 4 Příplatek k cenám za lepivost horniny tř. 4</t>
  </si>
  <si>
    <t>-1523281022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</si>
  <si>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</si>
  <si>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</si>
  <si>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-169723424</t>
  </si>
  <si>
    <t>58,2*0,08*0,6</t>
  </si>
  <si>
    <t>171201201</t>
  </si>
  <si>
    <t>Uložení sypaniny na skládky</t>
  </si>
  <si>
    <t>1622472098</t>
  </si>
  <si>
    <t>171201211</t>
  </si>
  <si>
    <t>Poplatek za uložení stavebního odpadu na skládce (skládkovné) zeminy a kameniva zatříděného do Katalogu odpadů pod kódem 170 504</t>
  </si>
  <si>
    <t>1769218855</t>
  </si>
  <si>
    <t>2,794*2</t>
  </si>
  <si>
    <t>174101101</t>
  </si>
  <si>
    <t>Zásyp sypaninou z jakékoliv horniny s uložením výkopku ve vrstvách se zhutněním jam, šachet, rýh nebo kolem objektů v těchto vykopávkách</t>
  </si>
  <si>
    <t>373291713</t>
  </si>
  <si>
    <t>180405111</t>
  </si>
  <si>
    <t>Založení trávníků ve vegetačních prefabrikátech výsevem semene v rovině nebo na svahu do 1:5</t>
  </si>
  <si>
    <t>828731635</t>
  </si>
  <si>
    <t>30"viz. D.09</t>
  </si>
  <si>
    <t>00572410</t>
  </si>
  <si>
    <t>osivo směs travní parková</t>
  </si>
  <si>
    <t>-283377456</t>
  </si>
  <si>
    <t>30*0,035 'Přepočtené koeficientem množství</t>
  </si>
  <si>
    <t>181301101</t>
  </si>
  <si>
    <t>Rozprostření a urovnání ornice v rovině nebo ve svahu sklonu do 1:5 při souvislé ploše do 500 m2, tl. vrstvy do 100 mm</t>
  </si>
  <si>
    <t>-1981497375</t>
  </si>
  <si>
    <t>10371500</t>
  </si>
  <si>
    <t>substrát pro trávníky VL</t>
  </si>
  <si>
    <t>-1215034970</t>
  </si>
  <si>
    <t>30*0,05</t>
  </si>
  <si>
    <t>Zakládání</t>
  </si>
  <si>
    <t>213141111</t>
  </si>
  <si>
    <t>Zřízení vrstvy z geotextilie filtrační, separační, odvodňovací, ochranné, výztužné nebo protierozní v rovině nebo ve sklonu do 1:5, šířky do 3 m</t>
  </si>
  <si>
    <t>-983161216</t>
  </si>
  <si>
    <t>69311170</t>
  </si>
  <si>
    <t>textilie ÚV stabilizace 250 g/m2 do š 8,8 m</t>
  </si>
  <si>
    <t>-1314179232</t>
  </si>
  <si>
    <t>36,666*1,15 'Přepočtené koeficientem množství</t>
  </si>
  <si>
    <t>Svislé a kompletní konstrukce</t>
  </si>
  <si>
    <t>314291551</t>
  </si>
  <si>
    <t>Zdivo komínových nebo ventilačních těles dosavadních objektů volně stojících nad střešní rovinou na maltu cementovou včetně spárování, o průřezu průduchu přes 150x150 mm z cihel šamotových plných dl. 290 mm</t>
  </si>
  <si>
    <t>1600747045</t>
  </si>
  <si>
    <t>Komunikace pozemní</t>
  </si>
  <si>
    <t>564871111</t>
  </si>
  <si>
    <t>Podklad ze štěrkodrti ŠD s rozprostřením a zhutněním, po zhutnění tl. 250 mm</t>
  </si>
  <si>
    <t>-16548807</t>
  </si>
  <si>
    <t>596211110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</si>
  <si>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do 50 m2</t>
  </si>
  <si>
    <t>1737328372</t>
  </si>
  <si>
    <t>611311132</t>
  </si>
  <si>
    <t>Potažení vnitřních ploch štukem tloušťky do 3 mm vodorovných konstrukcí stropů žebrových nebo osamělých trámů</t>
  </si>
  <si>
    <t>-1121013916</t>
  </si>
  <si>
    <t>-709815340</t>
  </si>
  <si>
    <t>612315401</t>
  </si>
  <si>
    <t>Oprava vápenné omítky vnitřních ploch hrubé, tloušťky do 20 mm stěn, v rozsahu opravované plochy do 10%</t>
  </si>
  <si>
    <t>-996656067</t>
  </si>
  <si>
    <t>621211021</t>
  </si>
  <si>
    <t>Montáž kontaktního zateplení z polystyrenových desek nebo z kombinovaných desek na vnější podhledy, tloušťky desek přes 80 do 120 mm</t>
  </si>
  <si>
    <t>-1704976255</t>
  </si>
  <si>
    <t>58"římsy viz. D.14</t>
  </si>
  <si>
    <t>28376371</t>
  </si>
  <si>
    <t>deska z polystyrénu XPS, hrana rovná, polo či pero drážka a hladký povrch tl 80mm</t>
  </si>
  <si>
    <t>65748358</t>
  </si>
  <si>
    <t>58*1,02 'Přepočtené koeficientem množství</t>
  </si>
  <si>
    <t>621221011</t>
  </si>
  <si>
    <t>Montáž kontaktního zateplení z desek z minerální vlny s podélnou orientací vláken na vnější podhledy, tloušťky desek přes 40 do 80 mm</t>
  </si>
  <si>
    <t>-188080460</t>
  </si>
  <si>
    <t>15,2"viz. D.14</t>
  </si>
  <si>
    <t>63151520</t>
  </si>
  <si>
    <t>deska izolační minerální kontaktních fasád podélné vlákno λ=0,036 tl 60mm</t>
  </si>
  <si>
    <t>1958143961</t>
  </si>
  <si>
    <t>15,2*1,02 'Přepočtené koeficientem množství</t>
  </si>
  <si>
    <t>621221021</t>
  </si>
  <si>
    <t>Montáž kontaktního zateplení z desek z minerální vlny s podélnou orientací vláken na vnější podhledy, tloušťky desek přes 80 do 120 mm</t>
  </si>
  <si>
    <t>1229432364</t>
  </si>
  <si>
    <t>25,19+25,15+39,78+12,55"viz. D.09</t>
  </si>
  <si>
    <t>63151527</t>
  </si>
  <si>
    <t>deska izolační minerální kontaktních fasád podélné vlákno λ=0,036 tl 100mm</t>
  </si>
  <si>
    <t>-667668417</t>
  </si>
  <si>
    <t>102,67*1,02 'Přepočtené koeficientem množství</t>
  </si>
  <si>
    <t>621251101</t>
  </si>
  <si>
    <t>Montáž kontaktního zateplení Příplatek k cenám za zápustnou montáž kotev s použitím tepelněizolačních zátek na vnější podhledy z polystyrenu</t>
  </si>
  <si>
    <t>894325605</t>
  </si>
  <si>
    <t>621531021</t>
  </si>
  <si>
    <t>Omítka tenkovrstvá silikonová vnějších ploch probarvená, včetně penetrace podkladu zrnitá, tloušťky 2,0 mm podhledů</t>
  </si>
  <si>
    <t>-17859748</t>
  </si>
  <si>
    <t>15,2+58"podhledy a římsy</t>
  </si>
  <si>
    <t>622135001</t>
  </si>
  <si>
    <t>Vyrovnání nerovností podkladu vnějších omítaných ploch maltou, tloušťky do 10 mm vápenocementovou stěn</t>
  </si>
  <si>
    <t>899090934</t>
  </si>
  <si>
    <t>622142001</t>
  </si>
  <si>
    <t>Potažení vnějších ploch pletivem v ploše nebo pruzích, na plném podkladu sklovláknitým vtlačením do tmelu stěn</t>
  </si>
  <si>
    <t>1647454519</t>
  </si>
  <si>
    <t>622211011R01</t>
  </si>
  <si>
    <t>Montáž kontaktního zateplení z polystyrenových desek nebo z kombinovaných desek na vnější stěny, tloušťky desek přes 40 do 80 mm, celoplošně lepené na bitumenové lepidlo</t>
  </si>
  <si>
    <t>-1841505364</t>
  </si>
  <si>
    <t>68,6"viz. D.14</t>
  </si>
  <si>
    <t>-1409979441</t>
  </si>
  <si>
    <t>68,6*1,02 'Přepočtené koeficientem množství</t>
  </si>
  <si>
    <t>622211021</t>
  </si>
  <si>
    <t>Montáž kontaktního zateplení z polystyrenových desek nebo z kombinovaných desek na vnější stěny, tloušťky desek přes 80 do 120 mm</t>
  </si>
  <si>
    <t>1402875517</t>
  </si>
  <si>
    <t>23"viz. D.14</t>
  </si>
  <si>
    <t>28376372</t>
  </si>
  <si>
    <t>deska z polystyrénu XPS, hrana rovná, polo či pero drážka a hladký povrch tl 100mm</t>
  </si>
  <si>
    <t>-2097635599</t>
  </si>
  <si>
    <t>23*1,02 'Přepočtené koeficientem množství</t>
  </si>
  <si>
    <t>622211031</t>
  </si>
  <si>
    <t>Montáž kontaktního zateplení z polystyrenových desek nebo z kombinovaných desek na vnější stěny, tloušťky desek přes 120 do 160 mm</t>
  </si>
  <si>
    <t>245124334</t>
  </si>
  <si>
    <t>687,5"viz. D.14</t>
  </si>
  <si>
    <t>28375935</t>
  </si>
  <si>
    <t>deska EPS 70 fasádní λ=0,039 tl 150mm</t>
  </si>
  <si>
    <t>840471275</t>
  </si>
  <si>
    <t>687,5*1,02 'Přepočtené koeficientem množství</t>
  </si>
  <si>
    <t>622212001</t>
  </si>
  <si>
    <t>Montáž kontaktního zateplení vnějšího ostění, nadpraží nebo parapetu z polystyrenových desek hloubky špalet do 200 mm, tloušťky desek do 40 mm</t>
  </si>
  <si>
    <t>-1306741313</t>
  </si>
  <si>
    <t>237,8"viz. D.14</t>
  </si>
  <si>
    <t>28375931</t>
  </si>
  <si>
    <t>deska EPS 70 fasádní λ=0,039 tl 30mm</t>
  </si>
  <si>
    <t>-1969905984</t>
  </si>
  <si>
    <t>71,4"viz. D.14</t>
  </si>
  <si>
    <t>71,4*1,1 'Přepočtené koeficientem množství</t>
  </si>
  <si>
    <t>28376361R01</t>
  </si>
  <si>
    <t>deska spádovaná XPS hladký povrch λ=0,034 tl 30mm - parapety</t>
  </si>
  <si>
    <t>2120750576</t>
  </si>
  <si>
    <t>19,3"viz. D.14</t>
  </si>
  <si>
    <t>622252001</t>
  </si>
  <si>
    <t>Montáž lišt kontaktního zateplení zakládacích soklových připevněných hmoždinkami</t>
  </si>
  <si>
    <t>822931933</t>
  </si>
  <si>
    <t>110"viz. D.14</t>
  </si>
  <si>
    <t>59051653</t>
  </si>
  <si>
    <t>lišta soklová Al s okapničkou zakládací U 16cm 0,95/200cm</t>
  </si>
  <si>
    <t>-810753878</t>
  </si>
  <si>
    <t>110*1,05 'Přepočtené koeficientem množství</t>
  </si>
  <si>
    <t>622252002</t>
  </si>
  <si>
    <t>Montáž lišt kontaktního zateplení ostatních stěnových, dilatačních apod. lepených do tmelu</t>
  </si>
  <si>
    <t>1962389437</t>
  </si>
  <si>
    <t>315+238+218"viz. D.14</t>
  </si>
  <si>
    <t>59051476</t>
  </si>
  <si>
    <t>profil okenní začišťovací se sklovláknitou armovací tkaninou 9 mm/2,4 m</t>
  </si>
  <si>
    <t>-1969493824</t>
  </si>
  <si>
    <t>238"viz. D.14</t>
  </si>
  <si>
    <t>59051486</t>
  </si>
  <si>
    <t>lišta rohová PVC 10/15cm s tkaninou</t>
  </si>
  <si>
    <t>1186880513</t>
  </si>
  <si>
    <t>315"viz. D.14</t>
  </si>
  <si>
    <t>59051510</t>
  </si>
  <si>
    <t>profil okenní s nepřiznanou podomítkovou okapnicí PVC 2,0 m</t>
  </si>
  <si>
    <t>-148159727</t>
  </si>
  <si>
    <t>218"viz. D.14</t>
  </si>
  <si>
    <t>622511111</t>
  </si>
  <si>
    <t>Omítka tenkovrstvá akrylátová vnějších ploch probarvená, včetně penetrace podkladu mozaiková střednězrnná stěn</t>
  </si>
  <si>
    <t>-371788977</t>
  </si>
  <si>
    <t>68,6+23"viz. D.14</t>
  </si>
  <si>
    <t>622531021</t>
  </si>
  <si>
    <t>Omítka tenkovrstvá silikonová vnějších ploch probarvená, včetně penetrace podkladu zrnitá, tloušťky 2,0 mm stěn</t>
  </si>
  <si>
    <t>406203461</t>
  </si>
  <si>
    <t>117,6"tm. šedá viz. D.15</t>
  </si>
  <si>
    <t>583,3"sv. šedá viz. D.15</t>
  </si>
  <si>
    <t>629991001</t>
  </si>
  <si>
    <t>Zakrytí vnějších ploch před znečištěním včetně pozdějšího odkrytí ploch podélných rovných (např. chodníků) fólií položenou volně</t>
  </si>
  <si>
    <t>815787896</t>
  </si>
  <si>
    <t>70"odhad plochy chodníků podél objektu</t>
  </si>
  <si>
    <t>629991012</t>
  </si>
  <si>
    <t>Zakrytí vnějších ploch před znečištěním včetně pozdějšího odkrytí výplní otvorů a svislých ploch fólií přilepenou na začišťovací lištu</t>
  </si>
  <si>
    <t>-337291328</t>
  </si>
  <si>
    <t>87,1+1,43"viz. D.15</t>
  </si>
  <si>
    <t>629999011</t>
  </si>
  <si>
    <t>Příplatky k cenám úprav vnějších povrchů za zvýšenou pracnost při provádění styku dvou struktur na fasádě</t>
  </si>
  <si>
    <t>-1155216267</t>
  </si>
  <si>
    <t>14,1"vikýř</t>
  </si>
  <si>
    <t>629999042</t>
  </si>
  <si>
    <t>Příplatky k cenám úprav vnějších povrchů za ztížené pracovní podmínky práce v nadstřešní části objektu</t>
  </si>
  <si>
    <t>-1549297701</t>
  </si>
  <si>
    <t>24"boční stěny vikýře</t>
  </si>
  <si>
    <t>631311114</t>
  </si>
  <si>
    <t>Mazanina z betonu prostého bez zvýšených nároků na prostředí tl. přes 50 do 80 mm tř. C 16/20</t>
  </si>
  <si>
    <t>1326729897</t>
  </si>
  <si>
    <t>0,7*0,7*0,05"krycí hlava komínového tělesa</t>
  </si>
  <si>
    <t>631311121</t>
  </si>
  <si>
    <t>Doplnění dosavadních mazanin prostým betonem s dodáním hmot, bez potěru, plochy jednotlivě do 1 m2 a tl. do 80 mm</t>
  </si>
  <si>
    <t>464426146</t>
  </si>
  <si>
    <t>1,1*0,3*0,05</t>
  </si>
  <si>
    <t>631311214</t>
  </si>
  <si>
    <t>Mazanina z betonu prostého se zvýšenými nároky na prostředí tl. přes 50 do 80 mm tř. C 25/30</t>
  </si>
  <si>
    <t>-1718979514</t>
  </si>
  <si>
    <t>19,3"oprava podkladu pro parapety</t>
  </si>
  <si>
    <t>631319011</t>
  </si>
  <si>
    <t>Příplatek k cenám mazanin za úpravu povrchu mazaniny přehlazením, mazanina tl. přes 50 do 80 mm</t>
  </si>
  <si>
    <t>-359765505</t>
  </si>
  <si>
    <t>631351101</t>
  </si>
  <si>
    <t>Bednění v podlahách rýh a hran zřízení</t>
  </si>
  <si>
    <t>338605017</t>
  </si>
  <si>
    <t>0,7*4*0,1</t>
  </si>
  <si>
    <t>631351102</t>
  </si>
  <si>
    <t>Bednění v podlahách rýh a hran odstranění</t>
  </si>
  <si>
    <t>-1717457046</t>
  </si>
  <si>
    <t>637211122</t>
  </si>
  <si>
    <t>Okapový chodník z dlaždic betonových se zalitím spár cementovou maltou do písku, tl. dlaždic 60 mm</t>
  </si>
  <si>
    <t>624271967</t>
  </si>
  <si>
    <t>644941121</t>
  </si>
  <si>
    <t>Montáž průvětrníků nebo mřížek odvětrávacích montáž průchodky (trubky) se zhotovením otvoru v tepelné izolaci</t>
  </si>
  <si>
    <t>-54172544</t>
  </si>
  <si>
    <t>24"viz. D.15</t>
  </si>
  <si>
    <t>56245611</t>
  </si>
  <si>
    <t>mřížka větrací hranatá plast 150x150 se síťovinou - bílá</t>
  </si>
  <si>
    <t>139444018</t>
  </si>
  <si>
    <t>28615063</t>
  </si>
  <si>
    <t>trubka kanalizační HTEM s hrdlem DN 110x1000 mm</t>
  </si>
  <si>
    <t>-331097805</t>
  </si>
  <si>
    <t>24*0,3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</si>
  <si>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</si>
  <si>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</si>
  <si>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-1821349704</t>
  </si>
  <si>
    <t>2"doplnění obruby</t>
  </si>
  <si>
    <t>59217017</t>
  </si>
  <si>
    <t>obrubník betonový chodníkový 100x10x25 cm</t>
  </si>
  <si>
    <t>1263736540</t>
  </si>
  <si>
    <t>-102720017</t>
  </si>
  <si>
    <t>-998512844</t>
  </si>
  <si>
    <t>-656435177</t>
  </si>
  <si>
    <t>-507600263</t>
  </si>
  <si>
    <t>1945926667</t>
  </si>
  <si>
    <t>-975130294</t>
  </si>
  <si>
    <t>1572455334</t>
  </si>
  <si>
    <t>1717977203</t>
  </si>
  <si>
    <t>2144949045</t>
  </si>
  <si>
    <t>949101111</t>
  </si>
  <si>
    <t>Lešení pomocné pracovní pro objekty pozemních staveb pro zatížení do 150 kg/m2, o výšce lešeňové podlahy do 1,9 m</t>
  </si>
  <si>
    <t>418136496</t>
  </si>
  <si>
    <t>39,78+12,55"viz. D.09</t>
  </si>
  <si>
    <t>4,91"lodžie viz. D.11</t>
  </si>
  <si>
    <t>949101112</t>
  </si>
  <si>
    <t>Lešení pomocné pracovní pro objekty pozemních staveb pro zatížení do 150 kg/m2, o výšce lešeňové podlahy přes 1,9 do 3,5 m</t>
  </si>
  <si>
    <t>-931036298</t>
  </si>
  <si>
    <t>25,19+25,15"viz. D.09</t>
  </si>
  <si>
    <t>2"schodiště viz. D.11</t>
  </si>
  <si>
    <t>953961112</t>
  </si>
  <si>
    <t>Kotvy chemické s vyvrtáním otvoru do betonu, železobetonu nebo tvrdého kamene tmel, velikost M 10, hloubka 90 mm</t>
  </si>
  <si>
    <t>1525896233</t>
  </si>
  <si>
    <t>8"kotvení zábradlí</t>
  </si>
  <si>
    <t>3"konzola satelitu</t>
  </si>
  <si>
    <t>31197003</t>
  </si>
  <si>
    <t>tyč závitová Pz 4,6 M10</t>
  </si>
  <si>
    <t>2106731782</t>
  </si>
  <si>
    <t>11*0,2</t>
  </si>
  <si>
    <t>31111005R01</t>
  </si>
  <si>
    <t>matice přesná šestihranná Pz DIN 934-8 M10</t>
  </si>
  <si>
    <t>-907611466</t>
  </si>
  <si>
    <t>31120005R01</t>
  </si>
  <si>
    <t>podložka DIN 125-A ZB D 10mm</t>
  </si>
  <si>
    <t>688314153</t>
  </si>
  <si>
    <t>953961114</t>
  </si>
  <si>
    <t>Kotvy chemické s vyvrtáním otvoru do betonu, železobetonu nebo tvrdého kamene tmel, velikost M 16, hloubka 125 mm</t>
  </si>
  <si>
    <t>-674023714</t>
  </si>
  <si>
    <t>6"nové uchycení konzoly klimatizace</t>
  </si>
  <si>
    <t>-19689673</t>
  </si>
  <si>
    <t>0,5*6</t>
  </si>
  <si>
    <t>-420676304</t>
  </si>
  <si>
    <t>31120008R01</t>
  </si>
  <si>
    <t>podložka DIN 125-A ZB D 16mm</t>
  </si>
  <si>
    <t>1408878108</t>
  </si>
  <si>
    <t>962032641</t>
  </si>
  <si>
    <t>Bourání zdiva nadzákladového z cihel nebo tvárnic komínového z cihel pálených, šamotových nebo vápenopískových nad střechou na maltu cementovou</t>
  </si>
  <si>
    <t>2025077573</t>
  </si>
  <si>
    <t>0,62*0,62*1</t>
  </si>
  <si>
    <t>962081141</t>
  </si>
  <si>
    <t>Bourání zdiva příček nebo vybourání otvorů ze skleněných tvárnic, tl. do 150 mm</t>
  </si>
  <si>
    <t>1668049242</t>
  </si>
  <si>
    <t>1,1*1,3"viz. D.12</t>
  </si>
  <si>
    <t>965043341</t>
  </si>
  <si>
    <t>Bourání mazanin betonových s potěrem nebo teracem tl. do 100 mm, plochy přes 4 m2</t>
  </si>
  <si>
    <t>307996175</t>
  </si>
  <si>
    <t>4,91*0,1</t>
  </si>
  <si>
    <t>978013141</t>
  </si>
  <si>
    <t>Otlučení vápenných nebo vápenocementových omítek vnitřních ploch stěn s vyškrabáním spar, s očištěním zdiva, v rozsahu přes 10 do 30 %</t>
  </si>
  <si>
    <t>-1036593245</t>
  </si>
  <si>
    <t>978015341</t>
  </si>
  <si>
    <t>Otlučení vápenných nebo vápenocementových omítek vnějších ploch s vyškrabáním spar a s očištěním zdiva stupně členitosti 1 a 2, v rozsahu přes 10 do 30 %</t>
  </si>
  <si>
    <t>1895365862</t>
  </si>
  <si>
    <t>(1,1+1,3)*2*0,3</t>
  </si>
  <si>
    <t>978015321</t>
  </si>
  <si>
    <t>Otlučení vápenných nebo vápenocementových omítek vnějších ploch s vyškrabáním spar a s očištěním zdiva stupně členitosti 1 a 2, v rozsahu do 10 %</t>
  </si>
  <si>
    <t>1674487595</t>
  </si>
  <si>
    <t>525,7"cca 10% oklepání stávající fasádní narušené omítky</t>
  </si>
  <si>
    <t>-1325873304</t>
  </si>
  <si>
    <t>-283583753</t>
  </si>
  <si>
    <t>-1201455491</t>
  </si>
  <si>
    <t>43,14*10 'Přepočtené koeficientem množství</t>
  </si>
  <si>
    <t>1558257350</t>
  </si>
  <si>
    <t>-1434027361</t>
  </si>
  <si>
    <t>711</t>
  </si>
  <si>
    <t>Izolace proti vodě, vlhkosti a plynům</t>
  </si>
  <si>
    <t>711112002</t>
  </si>
  <si>
    <t>Provedení izolace proti zemní vlhkosti natěradly a tmely za studena na ploše svislé S nátěrem lakem asfaltovým</t>
  </si>
  <si>
    <t>1338289196</t>
  </si>
  <si>
    <t>(22,61+4,88)*0,3"doplnění svislé hydroizolace viz. D.09</t>
  </si>
  <si>
    <t>11163150</t>
  </si>
  <si>
    <t>lak asfaltový penetrační</t>
  </si>
  <si>
    <t>-1868543506</t>
  </si>
  <si>
    <t>8,247*0,00045 'Přepočtené koeficientem množství</t>
  </si>
  <si>
    <t>711113125</t>
  </si>
  <si>
    <t>Izolace proti zemní vlhkosti natěradly a tmely za studena na ploše svislé S těsnicí hmotou dvousložkovou bitumenovou</t>
  </si>
  <si>
    <t>498794372</t>
  </si>
  <si>
    <t>11,82*0,1</t>
  </si>
  <si>
    <t>711131111</t>
  </si>
  <si>
    <t>Provedení izolace proti zemní vlhkosti pásy na sucho samolepícího asfaltového pásu na ploše vodovné V</t>
  </si>
  <si>
    <t>-1581124464</t>
  </si>
  <si>
    <t>62866280R01</t>
  </si>
  <si>
    <t xml:space="preserve">hydroizolační a difuzní fólie Pecilastic U </t>
  </si>
  <si>
    <t>738771192</t>
  </si>
  <si>
    <t>4,91*1,15 'Přepočtené koeficientem množství</t>
  </si>
  <si>
    <t>711131811</t>
  </si>
  <si>
    <t>Odstranění izolace proti zemní vlhkosti na ploše vodorovné V</t>
  </si>
  <si>
    <t>1478679181</t>
  </si>
  <si>
    <t>58,2*0,63"nopová fólie</t>
  </si>
  <si>
    <t>711142559</t>
  </si>
  <si>
    <t>Provedení izolace proti zemní vlhkosti pásy přitavením NAIP na ploše svislé S</t>
  </si>
  <si>
    <t>-848664793</t>
  </si>
  <si>
    <t>62833158</t>
  </si>
  <si>
    <t>pás asfaltový s minerálním posypem tl 4mm s vložkou ze skelné tkaniny 200g/m2</t>
  </si>
  <si>
    <t>-972365105</t>
  </si>
  <si>
    <t>8,247*1,2 'Přepočtené koeficientem množství</t>
  </si>
  <si>
    <t>711161112</t>
  </si>
  <si>
    <t>Izolace proti zemní vlhkosti a beztlakové vodě nopovými fóliemi na ploše vodorovné V vrstva ochranná, odvětrávací a drenážní výška nopku 8,0 mm, tl. fólie do 0,6 mm</t>
  </si>
  <si>
    <t>893844817</t>
  </si>
  <si>
    <t>35"viz. D.09</t>
  </si>
  <si>
    <t>711161384</t>
  </si>
  <si>
    <t>Izolace proti zemní vlhkosti a beztlakové vodě nopovými fóliemi ostatní ukončení izolace provětrávací lištou</t>
  </si>
  <si>
    <t>-167879399</t>
  </si>
  <si>
    <t>58,2"viz. D.09</t>
  </si>
  <si>
    <t>998711101</t>
  </si>
  <si>
    <t>Přesun hmot pro izolace proti vodě, vlhkosti a plynům stanovený z hmotnosti přesunovaného materiálu vodorovná dopravní vzdálenost do 50 m v objektech výšky do 6 m</t>
  </si>
  <si>
    <t>969237449</t>
  </si>
  <si>
    <t>713121111</t>
  </si>
  <si>
    <t>Montáž tepelné izolace podlah rohožemi, pásy, deskami, dílci, bloky (izolační materiál ve specifikaci) kladenými volně jednovrstvá</t>
  </si>
  <si>
    <t>1965312076</t>
  </si>
  <si>
    <t>28376366R01</t>
  </si>
  <si>
    <t>deska spádovaná EPS 150 S hladký povrch λ=0,034 tl 40-60mm</t>
  </si>
  <si>
    <t>-732696400</t>
  </si>
  <si>
    <t>4,91*1,02 'Přepočtené koeficientem množství</t>
  </si>
  <si>
    <t>998713101</t>
  </si>
  <si>
    <t>Přesun hmot pro izolace tepelné stanovený z hmotnosti přesunovaného materiálu vodorovná dopravní vzdálenost do 50 m v objektech výšky do 6 m</t>
  </si>
  <si>
    <t>-792346192</t>
  </si>
  <si>
    <t>721</t>
  </si>
  <si>
    <t>Zdravotechnika - vnitřní kanalizace</t>
  </si>
  <si>
    <t>721173316</t>
  </si>
  <si>
    <t>Potrubí z plastových trub PVC SN4 dešťové DN 125</t>
  </si>
  <si>
    <t>1569262321</t>
  </si>
  <si>
    <t>3"viz. D.09</t>
  </si>
  <si>
    <t>0,5*4"úprava stávajících vývodů pro lapače</t>
  </si>
  <si>
    <t>721242116</t>
  </si>
  <si>
    <t>Lapače střešních splavenin polypropylenové (PP) DN 125</t>
  </si>
  <si>
    <t>1108337729</t>
  </si>
  <si>
    <t>5"viz. D.09</t>
  </si>
  <si>
    <t>721242804</t>
  </si>
  <si>
    <t>Demontáž lapačů střešních splavenin DN 125</t>
  </si>
  <si>
    <t>199647196</t>
  </si>
  <si>
    <t>998721101</t>
  </si>
  <si>
    <t>Přesun hmot pro vnitřní kanalizace stanovený z hmotnosti přesunovaného materiálu vodorovná dopravní vzdálenost do 50 m v objektech výšky do 6 m</t>
  </si>
  <si>
    <t>386344780</t>
  </si>
  <si>
    <t>741</t>
  </si>
  <si>
    <t>Elektroinstalace - silnoproud</t>
  </si>
  <si>
    <t>741110501</t>
  </si>
  <si>
    <t>Montáž lišt a kanálků elektroinstalačních se spojkami, ohyby a rohy a s nasunutím do krabic protahovacích, šířky do 60 mm</t>
  </si>
  <si>
    <t>-930560149</t>
  </si>
  <si>
    <t>22"viz. D.15</t>
  </si>
  <si>
    <t>34571157</t>
  </si>
  <si>
    <t>trubka elektroinstalační ohebná z PH, D 35,9/42,2 mm</t>
  </si>
  <si>
    <t>-1988658248</t>
  </si>
  <si>
    <t>741371841</t>
  </si>
  <si>
    <t>Demontáž svítidel bez zachování funkčnosti (do suti) v bytových nebo společenských místnostech se standardní paticí (E27, T5, GU10) přisazených, ploše do 0,09 m2</t>
  </si>
  <si>
    <t>1689600995</t>
  </si>
  <si>
    <t>2"viz. D.15</t>
  </si>
  <si>
    <t>741372013</t>
  </si>
  <si>
    <t>Montáž svítidel LED se zapojením vodičů bytových nebo společenských místností přisazených nástěnných reflektorových s pohybovým čidlem</t>
  </si>
  <si>
    <t>735787996</t>
  </si>
  <si>
    <t>34851330R01</t>
  </si>
  <si>
    <t xml:space="preserve">svítidlo  LED pro vnější prostředí, nástěnné 1x3W s pohybovým čidlem</t>
  </si>
  <si>
    <t>1257615269</t>
  </si>
  <si>
    <t>998741101</t>
  </si>
  <si>
    <t>Přesun hmot pro silnoproud stanovený z hmotnosti přesunovaného materiálu vodorovná dopravní vzdálenost do 50 m v objektech výšky do 6 m</t>
  </si>
  <si>
    <t>1256556643</t>
  </si>
  <si>
    <t>762111811</t>
  </si>
  <si>
    <t>Demontáž stěn a příček z hranolků, fošen nebo latí</t>
  </si>
  <si>
    <t>360665771</t>
  </si>
  <si>
    <t>64"sklepní kóje viz. D.09</t>
  </si>
  <si>
    <t>762123110R01</t>
  </si>
  <si>
    <t>Zpětná montáž konstrukce stěn a příček vázaných z fošen, hranolů, hranolků, průřezové plochy do 100 cm2</t>
  </si>
  <si>
    <t>-1129079161</t>
  </si>
  <si>
    <t>607064209</t>
  </si>
  <si>
    <t>1"odhad doplnění poškozených částí konstrukce</t>
  </si>
  <si>
    <t>762195000</t>
  </si>
  <si>
    <t>Spojovací prostředky stěn a příček hřebíky, svory, fixační prkna</t>
  </si>
  <si>
    <t>-1144006445</t>
  </si>
  <si>
    <t>762420812</t>
  </si>
  <si>
    <t>Demontáž obložení stropů nebo střešních podhledů z cementotřískových desek šroubovaných na sraz, tloušťka desky do 16 mm</t>
  </si>
  <si>
    <t>-1342788458</t>
  </si>
  <si>
    <t>4"viz. D.07</t>
  </si>
  <si>
    <t>762511273</t>
  </si>
  <si>
    <t>Podlahové konstrukce podkladové z dřevoštěpkových desek OSB jednovrstvých šroubovaných na pero a drážku broušených, tloušťky desky 15 mm</t>
  </si>
  <si>
    <t>-1547384392</t>
  </si>
  <si>
    <t>3,1*0,625</t>
  </si>
  <si>
    <t>998762101</t>
  </si>
  <si>
    <t>Přesun hmot pro konstrukce tesařské stanovený z hmotnosti přesunovaného materiálu vodorovná dopravní vzdálenost do 50 m v objektech výšky do 6 m</t>
  </si>
  <si>
    <t>-1503496385</t>
  </si>
  <si>
    <t>766622131</t>
  </si>
  <si>
    <t>Montáž oken plastových včetně montáže rámu na polyuretanovou pěnu plochy přes 1 m2 otevíravých nebo sklápěcích do zdiva, výšky do 1,5 m</t>
  </si>
  <si>
    <t>-1651416727</t>
  </si>
  <si>
    <t>61140018R01</t>
  </si>
  <si>
    <t>okno plastové jednokřídlé otvíravé a vyklápěcí pravé 110x130cm - viz. specifikace P01</t>
  </si>
  <si>
    <t>258026554</t>
  </si>
  <si>
    <t>766629413</t>
  </si>
  <si>
    <t>Montáž oken dřevěných Příplatek k cenám za tepelnou izolaci mezi ostěním a rámem okna při rovném ostění fólií, připojovací spára tl. do 35 mm</t>
  </si>
  <si>
    <t>-1635619155</t>
  </si>
  <si>
    <t>(1,1+1,3)*2*2</t>
  </si>
  <si>
    <t>766694112</t>
  </si>
  <si>
    <t>Montáž ostatních truhlářských konstrukcí parapetních desek dřevěných nebo plastových šířky do 300 mm, délky přes 1000 do 1600 mm</t>
  </si>
  <si>
    <t>591941304</t>
  </si>
  <si>
    <t>61144402</t>
  </si>
  <si>
    <t>parapet plastový vnitřní - komůrkový 30,5 x 2 x 100 cm</t>
  </si>
  <si>
    <t>-1871608289</t>
  </si>
  <si>
    <t>61144019</t>
  </si>
  <si>
    <t>koncovka k parapetu plastovému vnitřnímu 1 pár</t>
  </si>
  <si>
    <t>sada</t>
  </si>
  <si>
    <t>186948837</t>
  </si>
  <si>
    <t>998766102</t>
  </si>
  <si>
    <t>Přesun hmot pro konstrukce truhlářské stanovený z hmotnosti přesunovaného materiálu vodorovná dopravní vzdálenost do 50 m v objektech výšky přes 6 do 12 m</t>
  </si>
  <si>
    <t>1233730595</t>
  </si>
  <si>
    <t>767161117</t>
  </si>
  <si>
    <t>Montáž zábradlí rovného z trubek nebo tenkostěnných profilů do zdiva, hmotnosti 1 m zábradlí přes 30 do 45 kg</t>
  </si>
  <si>
    <t>45847080</t>
  </si>
  <si>
    <t>14550236</t>
  </si>
  <si>
    <t>profil ocelový čtvercový svařovaný 40x40x3mm</t>
  </si>
  <si>
    <t>-1026527084</t>
  </si>
  <si>
    <t>11*3,405*1,05/1000</t>
  </si>
  <si>
    <t>14011010</t>
  </si>
  <si>
    <t>trubka ocelová bezešvá hladká jakost 11 353 22x2,6mm</t>
  </si>
  <si>
    <t>-1286201545</t>
  </si>
  <si>
    <t>32*1,1</t>
  </si>
  <si>
    <t>13010358</t>
  </si>
  <si>
    <t>ocel pásová válcovaná za studena 40x4mm</t>
  </si>
  <si>
    <t>-79659012</t>
  </si>
  <si>
    <t>0,1*8*1,57*1,05/1000</t>
  </si>
  <si>
    <t>767161813</t>
  </si>
  <si>
    <t>Demontáž zábradlí rovného nerozebíratelný spoj hmotnosti 1 m zábradlí do 20 kg</t>
  </si>
  <si>
    <t>-2070724449</t>
  </si>
  <si>
    <t>3,2"D.04</t>
  </si>
  <si>
    <t>767810811</t>
  </si>
  <si>
    <t>Demontáž větracích mřížek ocelových čtyřhranných neho kruhových</t>
  </si>
  <si>
    <t>1326263479</t>
  </si>
  <si>
    <t>24+9</t>
  </si>
  <si>
    <t>767995112R01</t>
  </si>
  <si>
    <t>Montáž ostatních atypických zámečnických konstrukcí hmotnosti přes 5 do 10 kg</t>
  </si>
  <si>
    <t>-313653613</t>
  </si>
  <si>
    <t>2"Přenosný hasící přístroj viz. PBŘ</t>
  </si>
  <si>
    <t>44932112R01</t>
  </si>
  <si>
    <t>přístroj hasicí ruční práškový 21A</t>
  </si>
  <si>
    <t>388189691</t>
  </si>
  <si>
    <t>1"viz. PBŘ</t>
  </si>
  <si>
    <t>44932312R01</t>
  </si>
  <si>
    <t>přístroj hasicí ruční vodní 21A</t>
  </si>
  <si>
    <t>-1424508421</t>
  </si>
  <si>
    <t>767995113</t>
  </si>
  <si>
    <t>Montáž ostatních atypických zámečnických konstrukcí hmotnosti přes 10 do 20 kg</t>
  </si>
  <si>
    <t>1494401056</t>
  </si>
  <si>
    <t>15"satelit</t>
  </si>
  <si>
    <t>20"konzola</t>
  </si>
  <si>
    <t>59623543R01</t>
  </si>
  <si>
    <t>držák antén na zeď 50cm, včetně chemických kotev, doplňku a příslušenství</t>
  </si>
  <si>
    <t>385436272</t>
  </si>
  <si>
    <t>145</t>
  </si>
  <si>
    <t>1984207150</t>
  </si>
  <si>
    <t>80"zpětná MTŽ satelitu</t>
  </si>
  <si>
    <t>146</t>
  </si>
  <si>
    <t>2102565849</t>
  </si>
  <si>
    <t>25"satelit</t>
  </si>
  <si>
    <t>147</t>
  </si>
  <si>
    <t>767996802</t>
  </si>
  <si>
    <t>Demontáž ostatních zámečnických konstrukcí o hmotnosti jednotlivých dílů rozebráním přes 50 do 100 kg</t>
  </si>
  <si>
    <t>1960376550</t>
  </si>
  <si>
    <t>80"klimatizační jednotka</t>
  </si>
  <si>
    <t>148</t>
  </si>
  <si>
    <t>998767101</t>
  </si>
  <si>
    <t>Přesun hmot pro zámečnické konstrukce stanovený z hmotnosti přesunovaného materiálu vodorovná dopravní vzdálenost do 50 m v objektech výšky do 6 m</t>
  </si>
  <si>
    <t>-940160276</t>
  </si>
  <si>
    <t>771</t>
  </si>
  <si>
    <t>Podlahy z dlaždic</t>
  </si>
  <si>
    <t>149</t>
  </si>
  <si>
    <t>771413810</t>
  </si>
  <si>
    <t>Demontáž soklíků pórovinových lepených rovných</t>
  </si>
  <si>
    <t>951278433</t>
  </si>
  <si>
    <t>11,82"viz. D.11</t>
  </si>
  <si>
    <t>150</t>
  </si>
  <si>
    <t>771471113</t>
  </si>
  <si>
    <t>Montáž soklíků z dlaždic keramických kladených do malty rovných výšky přes 90 do 120 mm</t>
  </si>
  <si>
    <t>-1107207398</t>
  </si>
  <si>
    <t>151</t>
  </si>
  <si>
    <t>771571113</t>
  </si>
  <si>
    <t>Montáž podlah z dlaždic keramických kladených do malty režných nebo glazovaných hladkých přes 9 do 12 ks/ m2</t>
  </si>
  <si>
    <t>1927226037</t>
  </si>
  <si>
    <t>4,91"viz. D.11</t>
  </si>
  <si>
    <t>152</t>
  </si>
  <si>
    <t>59761430</t>
  </si>
  <si>
    <t>dlaždice keramické slinuté protiskluzné mrazuvzdorné pro extrémní mechanické namáhání SR7, R11 - 300×300 mm tl. 0,9 mm</t>
  </si>
  <si>
    <t>-1479077452</t>
  </si>
  <si>
    <t>4,91+11,82*0,1</t>
  </si>
  <si>
    <t>153</t>
  </si>
  <si>
    <t>771573810</t>
  </si>
  <si>
    <t>Demontáž podlah z dlaždic keramických lepených</t>
  </si>
  <si>
    <t>976470248</t>
  </si>
  <si>
    <t>154</t>
  </si>
  <si>
    <t>771591111</t>
  </si>
  <si>
    <t>Podlahy - ostatní práce penetrace podkladu</t>
  </si>
  <si>
    <t>965357921</t>
  </si>
  <si>
    <t>155</t>
  </si>
  <si>
    <t>771591112R01</t>
  </si>
  <si>
    <t>Podlahy - ostatní práce - potažení vnějších ploch pletivem v ploše nebo pruzích, na plném podkladu sklovláknitým vtlačením do tmelu</t>
  </si>
  <si>
    <t>-1822422601</t>
  </si>
  <si>
    <t>4,91*3</t>
  </si>
  <si>
    <t>156</t>
  </si>
  <si>
    <t>771591115R01</t>
  </si>
  <si>
    <t>Podlahy - ostatní práce spárování PUR tmelem</t>
  </si>
  <si>
    <t>1935591613</t>
  </si>
  <si>
    <t>11,82*2</t>
  </si>
  <si>
    <t>157</t>
  </si>
  <si>
    <t>771591116R01</t>
  </si>
  <si>
    <t xml:space="preserve">Podlahy - ostatní práce - dilatační provazec </t>
  </si>
  <si>
    <t>-47076164</t>
  </si>
  <si>
    <t>11,82</t>
  </si>
  <si>
    <t>158</t>
  </si>
  <si>
    <t>771591162</t>
  </si>
  <si>
    <t>Podlahy - ostatní práce montáž profilu dilatační spáry koutové (při styku podlahy se stěnou)</t>
  </si>
  <si>
    <t>-314704012</t>
  </si>
  <si>
    <t>11,82*2"viz. D.11</t>
  </si>
  <si>
    <t>159</t>
  </si>
  <si>
    <t>28355200</t>
  </si>
  <si>
    <t>páska těsnící hydroizolačních stěrek pro vysoké zatížení 120 mm x 10 m</t>
  </si>
  <si>
    <t>-1036914856</t>
  </si>
  <si>
    <t>23,64*1,1 'Přepočtené koeficientem množství</t>
  </si>
  <si>
    <t>160</t>
  </si>
  <si>
    <t>771591175</t>
  </si>
  <si>
    <t>Podlahy - ostatní práce montáž ukončujícího profilu pro balkony a terasy</t>
  </si>
  <si>
    <t>-1693223414</t>
  </si>
  <si>
    <t>1,33+1,76</t>
  </si>
  <si>
    <t>161</t>
  </si>
  <si>
    <t>59054299</t>
  </si>
  <si>
    <t>profil ukončovací s okapničkou děrovaná hrana s drenáží, barevně lakovaný Al,výška 21 mm,délka 2,5 m</t>
  </si>
  <si>
    <t>-123853029</t>
  </si>
  <si>
    <t>162</t>
  </si>
  <si>
    <t>771591221</t>
  </si>
  <si>
    <t>Izolace, separace, odvodnění ve spojení s dlažbou kontaktní izolace v pásech celoplošně lepená</t>
  </si>
  <si>
    <t>-1506176597</t>
  </si>
  <si>
    <t>163</t>
  </si>
  <si>
    <t>771591471</t>
  </si>
  <si>
    <t>Spádová a vyrovnávací deska s kontakní izolací , rozměru 1000 mm x 1000 mm tl. 20-40 mm</t>
  </si>
  <si>
    <t>594885900</t>
  </si>
  <si>
    <t>164</t>
  </si>
  <si>
    <t>771990112</t>
  </si>
  <si>
    <t>Vyrovnání podkladní vrstvy samonivelační stěrkou tl. 4 mm, min. pevnosti 30 MPa</t>
  </si>
  <si>
    <t>433898287</t>
  </si>
  <si>
    <t>165</t>
  </si>
  <si>
    <t>771990192</t>
  </si>
  <si>
    <t>Vyrovnání podkladní vrstvy samonivelační stěrkou tl. 4 mm, min. pevnosti Příplatek k cenám za každý další 1 mm tloušťky, min. pevnosti 30 MPa</t>
  </si>
  <si>
    <t>110761879</t>
  </si>
  <si>
    <t>166</t>
  </si>
  <si>
    <t>998771102</t>
  </si>
  <si>
    <t>Přesun hmot pro podlahy z dlaždic stanovený z hmotnosti přesunovaného materiálu vodorovná dopravní vzdálenost do 50 m v objektech výšky přes 6 do 12 m</t>
  </si>
  <si>
    <t>-240954030</t>
  </si>
  <si>
    <t>167</t>
  </si>
  <si>
    <t>783301303</t>
  </si>
  <si>
    <t>Příprava podkladu zámečnických konstrukcí před provedením nátěru odrezivění odrezovačem bezoplachovým</t>
  </si>
  <si>
    <t>1342677830</t>
  </si>
  <si>
    <t>1"dvířka el. rozvaděčů</t>
  </si>
  <si>
    <t>0,3"konzola el. přípojky</t>
  </si>
  <si>
    <t>168</t>
  </si>
  <si>
    <t>783301313</t>
  </si>
  <si>
    <t>Příprava podkladu zámečnických konstrukcí před provedením nátěru odmaštění odmašťovačem ředidlovým</t>
  </si>
  <si>
    <t>-1379618187</t>
  </si>
  <si>
    <t>1,3"dvířka el. rozvaděčů</t>
  </si>
  <si>
    <t>4*2"zábradlí lodžie</t>
  </si>
  <si>
    <t>169</t>
  </si>
  <si>
    <t>783314203</t>
  </si>
  <si>
    <t>Základní antikorozní nátěr zámečnických konstrukcí jednonásobný syntetický samozákladující</t>
  </si>
  <si>
    <t>-20848362</t>
  </si>
  <si>
    <t>9,3*2</t>
  </si>
  <si>
    <t>170</t>
  </si>
  <si>
    <t>783337101</t>
  </si>
  <si>
    <t>Krycí nátěr (email) zámečnických konstrukcí jednonásobný epoxidový</t>
  </si>
  <si>
    <t>-64161878</t>
  </si>
  <si>
    <t>9,3*3</t>
  </si>
  <si>
    <t>171</t>
  </si>
  <si>
    <t>784161209</t>
  </si>
  <si>
    <t>Lokální vyrovnání podkladu sádrovou stěrkou, tloušťky do 3 mm, plochy do 0,1 m2 na schodišti o výšce podlaží přes 3,80 do 5,00 m</t>
  </si>
  <si>
    <t>1898732254</t>
  </si>
  <si>
    <t>172</t>
  </si>
  <si>
    <t>1849747768</t>
  </si>
  <si>
    <t>173</t>
  </si>
  <si>
    <t>784181127</t>
  </si>
  <si>
    <t>Penetrace podkladu jednonásobná hloubková na schodišti o výšce podlaží do 3,80 m</t>
  </si>
  <si>
    <t>-1568786525</t>
  </si>
  <si>
    <t>174</t>
  </si>
  <si>
    <t>784211031</t>
  </si>
  <si>
    <t>Malby z malířských směsí otěruvzdorných za mokra jednonásobné, bílé za mokra otěruvzdorné minimálně v místnostech výšky do 3,80 m</t>
  </si>
  <si>
    <t>-2096418499</t>
  </si>
  <si>
    <t>175</t>
  </si>
  <si>
    <t>784211039</t>
  </si>
  <si>
    <t>Malby z malířských směsí otěruvzdorných za mokra jednonásobné, bílé za mokra otěruvzdorné minimálně na schodišti o výšce podlaží přes 3,80 do 5,00 m</t>
  </si>
  <si>
    <t>-484036600</t>
  </si>
  <si>
    <t>176</t>
  </si>
  <si>
    <t>784211041</t>
  </si>
  <si>
    <t>Malby z malířských směsí otěruvzdorných za mokra Příplatek k cenám jednonásobných maleb za zvýšenou pracnost při provádění malého rozsahu plochy do 5 m2</t>
  </si>
  <si>
    <t>-1723461791</t>
  </si>
  <si>
    <t>177</t>
  </si>
  <si>
    <t>784211109</t>
  </si>
  <si>
    <t>Malby z malířských směsí otěruvzdorných za mokra dvojnásobné, bílé za mokra otěruvzdorné výborně na schodišti o výšce podlaží přes 3,80 do 5,00 m</t>
  </si>
  <si>
    <t>-761630303</t>
  </si>
  <si>
    <t>789</t>
  </si>
  <si>
    <t>Povrchové úpravy ocelových konstrukcí a technologických zařízení</t>
  </si>
  <si>
    <t>178</t>
  </si>
  <si>
    <t>789421541R01</t>
  </si>
  <si>
    <t>Žárové zinkování ocelových konstrukcí, tloušťky 150 μm, třídy I, včetně dopravy</t>
  </si>
  <si>
    <t>1459524161</t>
  </si>
  <si>
    <t>4*2"zábradlí</t>
  </si>
  <si>
    <t>04 - Vedlejší rozpočtové náklady</t>
  </si>
  <si>
    <t xml:space="preserve">    VRN3 - Zařízení staveniště</t>
  </si>
  <si>
    <t xml:space="preserve">    VRN8 - Přesun stavebních kapacit</t>
  </si>
  <si>
    <t>VRN3</t>
  </si>
  <si>
    <t>Zařízení staveniště</t>
  </si>
  <si>
    <t>032103000</t>
  </si>
  <si>
    <t>Zařízení staveniště vybavení staveniště náklady na dopravu, umístění a odstranění: stavební buňky, skladu materiálu, suché WC, apod. - 1,5%</t>
  </si>
  <si>
    <t>-620393292</t>
  </si>
  <si>
    <t>034103000</t>
  </si>
  <si>
    <t>Zabezpečení staveniště elektrickou energií z objektu č.p. 14 pro zařízení staveniště a stavbu, včetně podružného měření a poplatku za odebranou el. energii</t>
  </si>
  <si>
    <t>2059152550</t>
  </si>
  <si>
    <t>034103001</t>
  </si>
  <si>
    <t>Zabezpečení staveniště vodou z objektu č.p. 14 s podružným měřením pro staveniště včetně poplatku za vodné</t>
  </si>
  <si>
    <t>-953048512</t>
  </si>
  <si>
    <t>034203000</t>
  </si>
  <si>
    <t>Zabezpečení staveniště mobilním oplocením výšky min. 1,8 m v prostoru staveniště, včetně nájemného a následného odstranění</t>
  </si>
  <si>
    <t>-1675183762</t>
  </si>
  <si>
    <t>20"odhad</t>
  </si>
  <si>
    <t>034403000</t>
  </si>
  <si>
    <t>Zabezpečení staveniště provizorním dopravním značením v areálu včetně projednání značení na odboru dopravy MěÚ Třinec, nájemného a odstranění</t>
  </si>
  <si>
    <t>1295140315</t>
  </si>
  <si>
    <t>034503000</t>
  </si>
  <si>
    <t>Zabezpečení staveniště informačními tabulemi a páskami, dle plánu BOZP, včetně odstranění</t>
  </si>
  <si>
    <t>-285536678</t>
  </si>
  <si>
    <t>039203000</t>
  </si>
  <si>
    <t>Úprava terénu po zařízení staveniště do původního stavu, finální úklid prostorů staveniště</t>
  </si>
  <si>
    <t>-644542931</t>
  </si>
  <si>
    <t>100"odhad</t>
  </si>
  <si>
    <t>VRN8</t>
  </si>
  <si>
    <t>Přesun stavebních kapacit</t>
  </si>
  <si>
    <t>081103000</t>
  </si>
  <si>
    <t>Náklady na mimostaveništní dopravu materiálů včetně denní dopravy pracovníků na pracoviště - 2,5%</t>
  </si>
  <si>
    <t>-213753758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</si>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</sst>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17</v>
      </c>
      <c r="BS5" s="22" t="s">
        <v>8</v>
      </c>
    </row>
    <row r="6" ht="36.96" customHeight="1">
      <c r="B6" s="26"/>
      <c r="C6" s="27"/>
      <c r="D6" s="35" t="s">
        <v>18</v>
      </c>
      <c r="E6" s="27"/>
      <c r="F6" s="27"/>
      <c r="G6" s="27"/>
      <c r="H6" s="27"/>
      <c r="I6" s="27"/>
      <c r="J6" s="27"/>
      <c r="K6" s="36" t="s">
        <v>19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8</v>
      </c>
    </row>
    <row r="7" ht="14.4" customHeight="1">
      <c r="B7" s="26"/>
      <c r="C7" s="27"/>
      <c r="D7" s="38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22</v>
      </c>
      <c r="AL7" s="27"/>
      <c r="AM7" s="27"/>
      <c r="AN7" s="33" t="s">
        <v>23</v>
      </c>
      <c r="AO7" s="27"/>
      <c r="AP7" s="27"/>
      <c r="AQ7" s="29"/>
      <c r="BE7" s="37"/>
      <c r="BS7" s="22" t="s">
        <v>8</v>
      </c>
    </row>
    <row r="8" ht="14.4" customHeight="1">
      <c r="B8" s="26"/>
      <c r="C8" s="27"/>
      <c r="D8" s="38" t="s">
        <v>24</v>
      </c>
      <c r="E8" s="27"/>
      <c r="F8" s="27"/>
      <c r="G8" s="27"/>
      <c r="H8" s="27"/>
      <c r="I8" s="27"/>
      <c r="J8" s="27"/>
      <c r="K8" s="33" t="s">
        <v>25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26</v>
      </c>
      <c r="AL8" s="27"/>
      <c r="AM8" s="27"/>
      <c r="AN8" s="39" t="s">
        <v>27</v>
      </c>
      <c r="AO8" s="27"/>
      <c r="AP8" s="27"/>
      <c r="AQ8" s="29"/>
      <c r="BE8" s="37"/>
      <c r="BS8" s="22" t="s">
        <v>8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8</v>
      </c>
    </row>
    <row r="10" ht="14.4" customHeight="1">
      <c r="B10" s="26"/>
      <c r="C10" s="27"/>
      <c r="D10" s="38" t="s">
        <v>28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29</v>
      </c>
      <c r="AL10" s="27"/>
      <c r="AM10" s="27"/>
      <c r="AN10" s="33" t="s">
        <v>30</v>
      </c>
      <c r="AO10" s="27"/>
      <c r="AP10" s="27"/>
      <c r="AQ10" s="29"/>
      <c r="BE10" s="37"/>
      <c r="BS10" s="22" t="s">
        <v>8</v>
      </c>
    </row>
    <row r="11" ht="18.48" customHeight="1">
      <c r="B11" s="26"/>
      <c r="C11" s="27"/>
      <c r="D11" s="27"/>
      <c r="E11" s="33" t="s">
        <v>31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32</v>
      </c>
      <c r="AL11" s="27"/>
      <c r="AM11" s="27"/>
      <c r="AN11" s="33" t="s">
        <v>23</v>
      </c>
      <c r="AO11" s="27"/>
      <c r="AP11" s="27"/>
      <c r="AQ11" s="29"/>
      <c r="BE11" s="37"/>
      <c r="BS11" s="22" t="s">
        <v>8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8</v>
      </c>
    </row>
    <row r="13" ht="14.4" customHeight="1">
      <c r="B13" s="26"/>
      <c r="C13" s="27"/>
      <c r="D13" s="38" t="s">
        <v>33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29</v>
      </c>
      <c r="AL13" s="27"/>
      <c r="AM13" s="27"/>
      <c r="AN13" s="40" t="s">
        <v>34</v>
      </c>
      <c r="AO13" s="27"/>
      <c r="AP13" s="27"/>
      <c r="AQ13" s="29"/>
      <c r="BE13" s="37"/>
      <c r="BS13" s="22" t="s">
        <v>8</v>
      </c>
    </row>
    <row r="14">
      <c r="B14" s="26"/>
      <c r="C14" s="27"/>
      <c r="D14" s="27"/>
      <c r="E14" s="40" t="s">
        <v>34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32</v>
      </c>
      <c r="AL14" s="27"/>
      <c r="AM14" s="27"/>
      <c r="AN14" s="40" t="s">
        <v>34</v>
      </c>
      <c r="AO14" s="27"/>
      <c r="AP14" s="27"/>
      <c r="AQ14" s="29"/>
      <c r="BE14" s="37"/>
      <c r="BS14" s="22" t="s">
        <v>8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35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29</v>
      </c>
      <c r="AL16" s="27"/>
      <c r="AM16" s="27"/>
      <c r="AN16" s="33" t="s">
        <v>36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37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32</v>
      </c>
      <c r="AL17" s="27"/>
      <c r="AM17" s="27"/>
      <c r="AN17" s="33" t="s">
        <v>23</v>
      </c>
      <c r="AO17" s="27"/>
      <c r="AP17" s="27"/>
      <c r="AQ17" s="29"/>
      <c r="BE17" s="37"/>
      <c r="BS17" s="22" t="s">
        <v>38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39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57" customHeight="1">
      <c r="B20" s="26"/>
      <c r="C20" s="27"/>
      <c r="D20" s="27"/>
      <c r="E20" s="42" t="s">
        <v>40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41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42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43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44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45</v>
      </c>
      <c r="E26" s="52"/>
      <c r="F26" s="53" t="s">
        <v>46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47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48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49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50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51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52</v>
      </c>
      <c r="U32" s="59"/>
      <c r="V32" s="59"/>
      <c r="W32" s="59"/>
      <c r="X32" s="61" t="s">
        <v>53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54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L2018-01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Bytový dům ul. Míru č.p. 14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24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>Obec Třinec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26</v>
      </c>
      <c r="AJ44" s="72"/>
      <c r="AK44" s="72"/>
      <c r="AL44" s="72"/>
      <c r="AM44" s="83" t="str">
        <f>IF(AN8= "","",AN8)</f>
        <v>4. 3. 2018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28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>Město Třinec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35</v>
      </c>
      <c r="AJ46" s="72"/>
      <c r="AK46" s="72"/>
      <c r="AL46" s="72"/>
      <c r="AM46" s="75" t="str">
        <f>IF(E17="","",E17)</f>
        <v>Projekční kancelář lay-out s.r.o.</v>
      </c>
      <c r="AN46" s="75"/>
      <c r="AO46" s="75"/>
      <c r="AP46" s="75"/>
      <c r="AQ46" s="72"/>
      <c r="AR46" s="70"/>
      <c r="AS46" s="84" t="s">
        <v>55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33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56</v>
      </c>
      <c r="D49" s="95"/>
      <c r="E49" s="95"/>
      <c r="F49" s="95"/>
      <c r="G49" s="95"/>
      <c r="H49" s="96"/>
      <c r="I49" s="97" t="s">
        <v>57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58</v>
      </c>
      <c r="AH49" s="95"/>
      <c r="AI49" s="95"/>
      <c r="AJ49" s="95"/>
      <c r="AK49" s="95"/>
      <c r="AL49" s="95"/>
      <c r="AM49" s="95"/>
      <c r="AN49" s="97" t="s">
        <v>59</v>
      </c>
      <c r="AO49" s="95"/>
      <c r="AP49" s="95"/>
      <c r="AQ49" s="99" t="s">
        <v>60</v>
      </c>
      <c r="AR49" s="70"/>
      <c r="AS49" s="100" t="s">
        <v>61</v>
      </c>
      <c r="AT49" s="101" t="s">
        <v>62</v>
      </c>
      <c r="AU49" s="101" t="s">
        <v>63</v>
      </c>
      <c r="AV49" s="101" t="s">
        <v>64</v>
      </c>
      <c r="AW49" s="101" t="s">
        <v>65</v>
      </c>
      <c r="AX49" s="101" t="s">
        <v>66</v>
      </c>
      <c r="AY49" s="101" t="s">
        <v>67</v>
      </c>
      <c r="AZ49" s="101" t="s">
        <v>68</v>
      </c>
      <c r="BA49" s="101" t="s">
        <v>69</v>
      </c>
      <c r="BB49" s="101" t="s">
        <v>70</v>
      </c>
      <c r="BC49" s="101" t="s">
        <v>71</v>
      </c>
      <c r="BD49" s="102" t="s">
        <v>72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73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ROUND(SUM(AG52:AG55),2)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23</v>
      </c>
      <c r="AR51" s="81"/>
      <c r="AS51" s="111">
        <f>ROUND(SUM(AS52:AS55),2)</f>
        <v>0</v>
      </c>
      <c r="AT51" s="112">
        <f>ROUND(SUM(AV51:AW51),2)</f>
        <v>0</v>
      </c>
      <c r="AU51" s="113">
        <f>ROUND(SUM(AU52:AU55),5)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ROUND(SUM(AZ52:AZ55),2)</f>
        <v>0</v>
      </c>
      <c r="BA51" s="112">
        <f>ROUND(SUM(BA52:BA55),2)</f>
        <v>0</v>
      </c>
      <c r="BB51" s="112">
        <f>ROUND(SUM(BB52:BB55),2)</f>
        <v>0</v>
      </c>
      <c r="BC51" s="112">
        <f>ROUND(SUM(BC52:BC55),2)</f>
        <v>0</v>
      </c>
      <c r="BD51" s="114">
        <f>ROUND(SUM(BD52:BD55),2)</f>
        <v>0</v>
      </c>
      <c r="BS51" s="115" t="s">
        <v>74</v>
      </c>
      <c r="BT51" s="115" t="s">
        <v>75</v>
      </c>
      <c r="BU51" s="116" t="s">
        <v>76</v>
      </c>
      <c r="BV51" s="115" t="s">
        <v>77</v>
      </c>
      <c r="BW51" s="115" t="s">
        <v>7</v>
      </c>
      <c r="BX51" s="115" t="s">
        <v>78</v>
      </c>
      <c r="CL51" s="115" t="s">
        <v>21</v>
      </c>
    </row>
    <row r="52" s="5" customFormat="1" ht="16.5" customHeight="1">
      <c r="A52" s="117" t="s">
        <v>79</v>
      </c>
      <c r="B52" s="118"/>
      <c r="C52" s="119"/>
      <c r="D52" s="120" t="s">
        <v>80</v>
      </c>
      <c r="E52" s="120"/>
      <c r="F52" s="120"/>
      <c r="G52" s="120"/>
      <c r="H52" s="120"/>
      <c r="I52" s="121"/>
      <c r="J52" s="120" t="s">
        <v>81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'01 - Oprava střechy'!J27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82</v>
      </c>
      <c r="AR52" s="124"/>
      <c r="AS52" s="125">
        <v>0</v>
      </c>
      <c r="AT52" s="126">
        <f>ROUND(SUM(AV52:AW52),2)</f>
        <v>0</v>
      </c>
      <c r="AU52" s="127">
        <f>'01 - Oprava střechy'!P99</f>
        <v>0</v>
      </c>
      <c r="AV52" s="126">
        <f>'01 - Oprava střechy'!J30</f>
        <v>0</v>
      </c>
      <c r="AW52" s="126">
        <f>'01 - Oprava střechy'!J31</f>
        <v>0</v>
      </c>
      <c r="AX52" s="126">
        <f>'01 - Oprava střechy'!J32</f>
        <v>0</v>
      </c>
      <c r="AY52" s="126">
        <f>'01 - Oprava střechy'!J33</f>
        <v>0</v>
      </c>
      <c r="AZ52" s="126">
        <f>'01 - Oprava střechy'!F30</f>
        <v>0</v>
      </c>
      <c r="BA52" s="126">
        <f>'01 - Oprava střechy'!F31</f>
        <v>0</v>
      </c>
      <c r="BB52" s="126">
        <f>'01 - Oprava střechy'!F32</f>
        <v>0</v>
      </c>
      <c r="BC52" s="126">
        <f>'01 - Oprava střechy'!F33</f>
        <v>0</v>
      </c>
      <c r="BD52" s="128">
        <f>'01 - Oprava střechy'!F34</f>
        <v>0</v>
      </c>
      <c r="BT52" s="129" t="s">
        <v>83</v>
      </c>
      <c r="BV52" s="129" t="s">
        <v>77</v>
      </c>
      <c r="BW52" s="129" t="s">
        <v>84</v>
      </c>
      <c r="BX52" s="129" t="s">
        <v>7</v>
      </c>
      <c r="CL52" s="129" t="s">
        <v>21</v>
      </c>
      <c r="CM52" s="129" t="s">
        <v>85</v>
      </c>
    </row>
    <row r="53" s="5" customFormat="1" ht="16.5" customHeight="1">
      <c r="A53" s="117" t="s">
        <v>79</v>
      </c>
      <c r="B53" s="118"/>
      <c r="C53" s="119"/>
      <c r="D53" s="120" t="s">
        <v>86</v>
      </c>
      <c r="E53" s="120"/>
      <c r="F53" s="120"/>
      <c r="G53" s="120"/>
      <c r="H53" s="120"/>
      <c r="I53" s="121"/>
      <c r="J53" s="120" t="s">
        <v>87</v>
      </c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2">
        <f>'02 - Bleskosvod'!J27</f>
        <v>0</v>
      </c>
      <c r="AH53" s="121"/>
      <c r="AI53" s="121"/>
      <c r="AJ53" s="121"/>
      <c r="AK53" s="121"/>
      <c r="AL53" s="121"/>
      <c r="AM53" s="121"/>
      <c r="AN53" s="122">
        <f>SUM(AG53,AT53)</f>
        <v>0</v>
      </c>
      <c r="AO53" s="121"/>
      <c r="AP53" s="121"/>
      <c r="AQ53" s="123" t="s">
        <v>82</v>
      </c>
      <c r="AR53" s="124"/>
      <c r="AS53" s="125">
        <v>0</v>
      </c>
      <c r="AT53" s="126">
        <f>ROUND(SUM(AV53:AW53),2)</f>
        <v>0</v>
      </c>
      <c r="AU53" s="127">
        <f>'02 - Bleskosvod'!P79</f>
        <v>0</v>
      </c>
      <c r="AV53" s="126">
        <f>'02 - Bleskosvod'!J30</f>
        <v>0</v>
      </c>
      <c r="AW53" s="126">
        <f>'02 - Bleskosvod'!J31</f>
        <v>0</v>
      </c>
      <c r="AX53" s="126">
        <f>'02 - Bleskosvod'!J32</f>
        <v>0</v>
      </c>
      <c r="AY53" s="126">
        <f>'02 - Bleskosvod'!J33</f>
        <v>0</v>
      </c>
      <c r="AZ53" s="126">
        <f>'02 - Bleskosvod'!F30</f>
        <v>0</v>
      </c>
      <c r="BA53" s="126">
        <f>'02 - Bleskosvod'!F31</f>
        <v>0</v>
      </c>
      <c r="BB53" s="126">
        <f>'02 - Bleskosvod'!F32</f>
        <v>0</v>
      </c>
      <c r="BC53" s="126">
        <f>'02 - Bleskosvod'!F33</f>
        <v>0</v>
      </c>
      <c r="BD53" s="128">
        <f>'02 - Bleskosvod'!F34</f>
        <v>0</v>
      </c>
      <c r="BT53" s="129" t="s">
        <v>83</v>
      </c>
      <c r="BV53" s="129" t="s">
        <v>77</v>
      </c>
      <c r="BW53" s="129" t="s">
        <v>88</v>
      </c>
      <c r="BX53" s="129" t="s">
        <v>7</v>
      </c>
      <c r="CL53" s="129" t="s">
        <v>23</v>
      </c>
      <c r="CM53" s="129" t="s">
        <v>85</v>
      </c>
    </row>
    <row r="54" s="5" customFormat="1" ht="16.5" customHeight="1">
      <c r="A54" s="117" t="s">
        <v>79</v>
      </c>
      <c r="B54" s="118"/>
      <c r="C54" s="119"/>
      <c r="D54" s="120" t="s">
        <v>89</v>
      </c>
      <c r="E54" s="120"/>
      <c r="F54" s="120"/>
      <c r="G54" s="120"/>
      <c r="H54" s="120"/>
      <c r="I54" s="121"/>
      <c r="J54" s="120" t="s">
        <v>90</v>
      </c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2">
        <f>'03 - Zateplení fasády obj...'!J27</f>
        <v>0</v>
      </c>
      <c r="AH54" s="121"/>
      <c r="AI54" s="121"/>
      <c r="AJ54" s="121"/>
      <c r="AK54" s="121"/>
      <c r="AL54" s="121"/>
      <c r="AM54" s="121"/>
      <c r="AN54" s="122">
        <f>SUM(AG54,AT54)</f>
        <v>0</v>
      </c>
      <c r="AO54" s="121"/>
      <c r="AP54" s="121"/>
      <c r="AQ54" s="123" t="s">
        <v>82</v>
      </c>
      <c r="AR54" s="124"/>
      <c r="AS54" s="125">
        <v>0</v>
      </c>
      <c r="AT54" s="126">
        <f>ROUND(SUM(AV54:AW54),2)</f>
        <v>0</v>
      </c>
      <c r="AU54" s="127">
        <f>'03 - Zateplení fasády obj...'!P97</f>
        <v>0</v>
      </c>
      <c r="AV54" s="126">
        <f>'03 - Zateplení fasády obj...'!J30</f>
        <v>0</v>
      </c>
      <c r="AW54" s="126">
        <f>'03 - Zateplení fasády obj...'!J31</f>
        <v>0</v>
      </c>
      <c r="AX54" s="126">
        <f>'03 - Zateplení fasády obj...'!J32</f>
        <v>0</v>
      </c>
      <c r="AY54" s="126">
        <f>'03 - Zateplení fasády obj...'!J33</f>
        <v>0</v>
      </c>
      <c r="AZ54" s="126">
        <f>'03 - Zateplení fasády obj...'!F30</f>
        <v>0</v>
      </c>
      <c r="BA54" s="126">
        <f>'03 - Zateplení fasády obj...'!F31</f>
        <v>0</v>
      </c>
      <c r="BB54" s="126">
        <f>'03 - Zateplení fasády obj...'!F32</f>
        <v>0</v>
      </c>
      <c r="BC54" s="126">
        <f>'03 - Zateplení fasády obj...'!F33</f>
        <v>0</v>
      </c>
      <c r="BD54" s="128">
        <f>'03 - Zateplení fasády obj...'!F34</f>
        <v>0</v>
      </c>
      <c r="BT54" s="129" t="s">
        <v>83</v>
      </c>
      <c r="BV54" s="129" t="s">
        <v>77</v>
      </c>
      <c r="BW54" s="129" t="s">
        <v>91</v>
      </c>
      <c r="BX54" s="129" t="s">
        <v>7</v>
      </c>
      <c r="CL54" s="129" t="s">
        <v>21</v>
      </c>
      <c r="CM54" s="129" t="s">
        <v>85</v>
      </c>
    </row>
    <row r="55" s="5" customFormat="1" ht="16.5" customHeight="1">
      <c r="A55" s="117" t="s">
        <v>79</v>
      </c>
      <c r="B55" s="118"/>
      <c r="C55" s="119"/>
      <c r="D55" s="120" t="s">
        <v>92</v>
      </c>
      <c r="E55" s="120"/>
      <c r="F55" s="120"/>
      <c r="G55" s="120"/>
      <c r="H55" s="120"/>
      <c r="I55" s="121"/>
      <c r="J55" s="120" t="s">
        <v>93</v>
      </c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2">
        <f>'04 - Vedlejší rozpočtové ...'!J27</f>
        <v>0</v>
      </c>
      <c r="AH55" s="121"/>
      <c r="AI55" s="121"/>
      <c r="AJ55" s="121"/>
      <c r="AK55" s="121"/>
      <c r="AL55" s="121"/>
      <c r="AM55" s="121"/>
      <c r="AN55" s="122">
        <f>SUM(AG55,AT55)</f>
        <v>0</v>
      </c>
      <c r="AO55" s="121"/>
      <c r="AP55" s="121"/>
      <c r="AQ55" s="123" t="s">
        <v>82</v>
      </c>
      <c r="AR55" s="124"/>
      <c r="AS55" s="130">
        <v>0</v>
      </c>
      <c r="AT55" s="131">
        <f>ROUND(SUM(AV55:AW55),2)</f>
        <v>0</v>
      </c>
      <c r="AU55" s="132">
        <f>'04 - Vedlejší rozpočtové ...'!P79</f>
        <v>0</v>
      </c>
      <c r="AV55" s="131">
        <f>'04 - Vedlejší rozpočtové ...'!J30</f>
        <v>0</v>
      </c>
      <c r="AW55" s="131">
        <f>'04 - Vedlejší rozpočtové ...'!J31</f>
        <v>0</v>
      </c>
      <c r="AX55" s="131">
        <f>'04 - Vedlejší rozpočtové ...'!J32</f>
        <v>0</v>
      </c>
      <c r="AY55" s="131">
        <f>'04 - Vedlejší rozpočtové ...'!J33</f>
        <v>0</v>
      </c>
      <c r="AZ55" s="131">
        <f>'04 - Vedlejší rozpočtové ...'!F30</f>
        <v>0</v>
      </c>
      <c r="BA55" s="131">
        <f>'04 - Vedlejší rozpočtové ...'!F31</f>
        <v>0</v>
      </c>
      <c r="BB55" s="131">
        <f>'04 - Vedlejší rozpočtové ...'!F32</f>
        <v>0</v>
      </c>
      <c r="BC55" s="131">
        <f>'04 - Vedlejší rozpočtové ...'!F33</f>
        <v>0</v>
      </c>
      <c r="BD55" s="133">
        <f>'04 - Vedlejší rozpočtové ...'!F34</f>
        <v>0</v>
      </c>
      <c r="BT55" s="129" t="s">
        <v>83</v>
      </c>
      <c r="BV55" s="129" t="s">
        <v>77</v>
      </c>
      <c r="BW55" s="129" t="s">
        <v>94</v>
      </c>
      <c r="BX55" s="129" t="s">
        <v>7</v>
      </c>
      <c r="CL55" s="129" t="s">
        <v>21</v>
      </c>
      <c r="CM55" s="129" t="s">
        <v>85</v>
      </c>
    </row>
    <row r="56" s="1" customFormat="1" ht="30" customHeight="1">
      <c r="B56" s="44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0"/>
    </row>
    <row r="57" s="1" customFormat="1" ht="6.96" customHeight="1">
      <c r="B57" s="65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70"/>
    </row>
  </sheetData>
  <sheetProtection sheet="1" formatColumns="0" formatRows="0" objects="1" scenarios="1" spinCount="100000" saltValue="tX5fjv/uH3SR5FVS0lHyaoQKZff9WotiXTPAeWyucX6mUuDSMIfsFnLlBpu16/KZqs9OB6g06exEV2p/tUSzPg==" hashValue="mtyO96E/ISVpIPlYJ9DNwRozMnVAPigaQ2mTWPAR5t+e0uA98pOgt+IbxNRAxjNWIF5QEr33RbuQSXPullJBGg==" algorithmName="SHA-512" password="CC35"/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 - Oprava střechy'!C2" display="/"/>
    <hyperlink ref="A53" location="'02 - Bleskosvod'!C2" display="/"/>
    <hyperlink ref="A54" location="'03 - Zateplení fasády obj...'!C2" display="/"/>
    <hyperlink ref="A55" location="'04 - Vedlejší rozpočtové 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95</v>
      </c>
      <c r="G1" s="137" t="s">
        <v>96</v>
      </c>
      <c r="H1" s="137"/>
      <c r="I1" s="138"/>
      <c r="J1" s="137" t="s">
        <v>97</v>
      </c>
      <c r="K1" s="136" t="s">
        <v>98</v>
      </c>
      <c r="L1" s="137" t="s">
        <v>99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84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85</v>
      </c>
    </row>
    <row r="4" ht="36.96" customHeight="1">
      <c r="B4" s="26"/>
      <c r="C4" s="27"/>
      <c r="D4" s="28" t="s">
        <v>100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Bytový dům ul. Míru č.p. 14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101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102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23</v>
      </c>
      <c r="K11" s="49"/>
    </row>
    <row r="12" s="1" customFormat="1" ht="14.4" customHeight="1">
      <c r="B12" s="44"/>
      <c r="C12" s="45"/>
      <c r="D12" s="38" t="s">
        <v>24</v>
      </c>
      <c r="E12" s="45"/>
      <c r="F12" s="33" t="s">
        <v>25</v>
      </c>
      <c r="G12" s="45"/>
      <c r="H12" s="45"/>
      <c r="I12" s="144" t="s">
        <v>26</v>
      </c>
      <c r="J12" s="145" t="str">
        <f>'Rekapitulace stavby'!AN8</f>
        <v>4. 3. 2018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28</v>
      </c>
      <c r="E14" s="45"/>
      <c r="F14" s="45"/>
      <c r="G14" s="45"/>
      <c r="H14" s="45"/>
      <c r="I14" s="144" t="s">
        <v>29</v>
      </c>
      <c r="J14" s="33" t="s">
        <v>30</v>
      </c>
      <c r="K14" s="49"/>
    </row>
    <row r="15" s="1" customFormat="1" ht="18" customHeight="1">
      <c r="B15" s="44"/>
      <c r="C15" s="45"/>
      <c r="D15" s="45"/>
      <c r="E15" s="33" t="s">
        <v>31</v>
      </c>
      <c r="F15" s="45"/>
      <c r="G15" s="45"/>
      <c r="H15" s="45"/>
      <c r="I15" s="144" t="s">
        <v>32</v>
      </c>
      <c r="J15" s="33" t="s">
        <v>23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33</v>
      </c>
      <c r="E17" s="45"/>
      <c r="F17" s="45"/>
      <c r="G17" s="45"/>
      <c r="H17" s="45"/>
      <c r="I17" s="144" t="s">
        <v>29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32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35</v>
      </c>
      <c r="E20" s="45"/>
      <c r="F20" s="45"/>
      <c r="G20" s="45"/>
      <c r="H20" s="45"/>
      <c r="I20" s="144" t="s">
        <v>29</v>
      </c>
      <c r="J20" s="33" t="s">
        <v>36</v>
      </c>
      <c r="K20" s="49"/>
    </row>
    <row r="21" s="1" customFormat="1" ht="18" customHeight="1">
      <c r="B21" s="44"/>
      <c r="C21" s="45"/>
      <c r="D21" s="45"/>
      <c r="E21" s="33" t="s">
        <v>37</v>
      </c>
      <c r="F21" s="45"/>
      <c r="G21" s="45"/>
      <c r="H21" s="45"/>
      <c r="I21" s="144" t="s">
        <v>32</v>
      </c>
      <c r="J21" s="33" t="s">
        <v>23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39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23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41</v>
      </c>
      <c r="E27" s="45"/>
      <c r="F27" s="45"/>
      <c r="G27" s="45"/>
      <c r="H27" s="45"/>
      <c r="I27" s="142"/>
      <c r="J27" s="153">
        <f>ROUND(J99,2)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43</v>
      </c>
      <c r="G29" s="45"/>
      <c r="H29" s="45"/>
      <c r="I29" s="154" t="s">
        <v>42</v>
      </c>
      <c r="J29" s="50" t="s">
        <v>44</v>
      </c>
      <c r="K29" s="49"/>
    </row>
    <row r="30" s="1" customFormat="1" ht="14.4" customHeight="1">
      <c r="B30" s="44"/>
      <c r="C30" s="45"/>
      <c r="D30" s="53" t="s">
        <v>45</v>
      </c>
      <c r="E30" s="53" t="s">
        <v>46</v>
      </c>
      <c r="F30" s="155">
        <f>ROUND(SUM(BE99:BE398), 2)</f>
        <v>0</v>
      </c>
      <c r="G30" s="45"/>
      <c r="H30" s="45"/>
      <c r="I30" s="156">
        <v>0.20999999999999999</v>
      </c>
      <c r="J30" s="155">
        <f>ROUND(ROUND((SUM(BE99:BE398)), 2)*I30, 2)</f>
        <v>0</v>
      </c>
      <c r="K30" s="49"/>
    </row>
    <row r="31" s="1" customFormat="1" ht="14.4" customHeight="1">
      <c r="B31" s="44"/>
      <c r="C31" s="45"/>
      <c r="D31" s="45"/>
      <c r="E31" s="53" t="s">
        <v>47</v>
      </c>
      <c r="F31" s="155">
        <f>ROUND(SUM(BF99:BF398), 2)</f>
        <v>0</v>
      </c>
      <c r="G31" s="45"/>
      <c r="H31" s="45"/>
      <c r="I31" s="156">
        <v>0.14999999999999999</v>
      </c>
      <c r="J31" s="155">
        <f>ROUND(ROUND((SUM(BF99:BF398)),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48</v>
      </c>
      <c r="F32" s="155">
        <f>ROUND(SUM(BG99:BG398),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49</v>
      </c>
      <c r="F33" s="155">
        <f>ROUND(SUM(BH99:BH398),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50</v>
      </c>
      <c r="F34" s="155">
        <f>ROUND(SUM(BI99:BI398),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51</v>
      </c>
      <c r="E36" s="96"/>
      <c r="F36" s="96"/>
      <c r="G36" s="159" t="s">
        <v>52</v>
      </c>
      <c r="H36" s="160" t="s">
        <v>53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103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Bytový dům ul. Míru č.p. 14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101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01 - Oprava střechy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24</v>
      </c>
      <c r="D49" s="45"/>
      <c r="E49" s="45"/>
      <c r="F49" s="33" t="str">
        <f>F12</f>
        <v>Obec Třinec</v>
      </c>
      <c r="G49" s="45"/>
      <c r="H49" s="45"/>
      <c r="I49" s="144" t="s">
        <v>26</v>
      </c>
      <c r="J49" s="145" t="str">
        <f>IF(J12="","",J12)</f>
        <v>4. 3. 2018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28</v>
      </c>
      <c r="D51" s="45"/>
      <c r="E51" s="45"/>
      <c r="F51" s="33" t="str">
        <f>E15</f>
        <v>Město Třinec</v>
      </c>
      <c r="G51" s="45"/>
      <c r="H51" s="45"/>
      <c r="I51" s="144" t="s">
        <v>35</v>
      </c>
      <c r="J51" s="42" t="str">
        <f>E21</f>
        <v>Projekční kancelář lay-out s.r.o.</v>
      </c>
      <c r="K51" s="49"/>
    </row>
    <row r="52" s="1" customFormat="1" ht="14.4" customHeight="1">
      <c r="B52" s="44"/>
      <c r="C52" s="38" t="s">
        <v>33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104</v>
      </c>
      <c r="D54" s="157"/>
      <c r="E54" s="157"/>
      <c r="F54" s="157"/>
      <c r="G54" s="157"/>
      <c r="H54" s="157"/>
      <c r="I54" s="171"/>
      <c r="J54" s="172" t="s">
        <v>105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106</v>
      </c>
      <c r="D56" s="45"/>
      <c r="E56" s="45"/>
      <c r="F56" s="45"/>
      <c r="G56" s="45"/>
      <c r="H56" s="45"/>
      <c r="I56" s="142"/>
      <c r="J56" s="153">
        <f>J99</f>
        <v>0</v>
      </c>
      <c r="K56" s="49"/>
      <c r="AU56" s="22" t="s">
        <v>107</v>
      </c>
    </row>
    <row r="57" s="7" customFormat="1" ht="24.96" customHeight="1">
      <c r="B57" s="175"/>
      <c r="C57" s="176"/>
      <c r="D57" s="177" t="s">
        <v>108</v>
      </c>
      <c r="E57" s="178"/>
      <c r="F57" s="178"/>
      <c r="G57" s="178"/>
      <c r="H57" s="178"/>
      <c r="I57" s="179"/>
      <c r="J57" s="180">
        <f>J100</f>
        <v>0</v>
      </c>
      <c r="K57" s="181"/>
    </row>
    <row r="58" s="8" customFormat="1" ht="19.92" customHeight="1">
      <c r="B58" s="182"/>
      <c r="C58" s="183"/>
      <c r="D58" s="184" t="s">
        <v>109</v>
      </c>
      <c r="E58" s="185"/>
      <c r="F58" s="185"/>
      <c r="G58" s="185"/>
      <c r="H58" s="185"/>
      <c r="I58" s="186"/>
      <c r="J58" s="187">
        <f>J101</f>
        <v>0</v>
      </c>
      <c r="K58" s="188"/>
    </row>
    <row r="59" s="8" customFormat="1" ht="19.92" customHeight="1">
      <c r="B59" s="182"/>
      <c r="C59" s="183"/>
      <c r="D59" s="184" t="s">
        <v>110</v>
      </c>
      <c r="E59" s="185"/>
      <c r="F59" s="185"/>
      <c r="G59" s="185"/>
      <c r="H59" s="185"/>
      <c r="I59" s="186"/>
      <c r="J59" s="187">
        <f>J108</f>
        <v>0</v>
      </c>
      <c r="K59" s="188"/>
    </row>
    <row r="60" s="8" customFormat="1" ht="19.92" customHeight="1">
      <c r="B60" s="182"/>
      <c r="C60" s="183"/>
      <c r="D60" s="184" t="s">
        <v>111</v>
      </c>
      <c r="E60" s="185"/>
      <c r="F60" s="185"/>
      <c r="G60" s="185"/>
      <c r="H60" s="185"/>
      <c r="I60" s="186"/>
      <c r="J60" s="187">
        <f>J131</f>
        <v>0</v>
      </c>
      <c r="K60" s="188"/>
    </row>
    <row r="61" s="8" customFormat="1" ht="19.92" customHeight="1">
      <c r="B61" s="182"/>
      <c r="C61" s="183"/>
      <c r="D61" s="184" t="s">
        <v>112</v>
      </c>
      <c r="E61" s="185"/>
      <c r="F61" s="185"/>
      <c r="G61" s="185"/>
      <c r="H61" s="185"/>
      <c r="I61" s="186"/>
      <c r="J61" s="187">
        <f>J137</f>
        <v>0</v>
      </c>
      <c r="K61" s="188"/>
    </row>
    <row r="62" s="7" customFormat="1" ht="24.96" customHeight="1">
      <c r="B62" s="175"/>
      <c r="C62" s="176"/>
      <c r="D62" s="177" t="s">
        <v>113</v>
      </c>
      <c r="E62" s="178"/>
      <c r="F62" s="178"/>
      <c r="G62" s="178"/>
      <c r="H62" s="178"/>
      <c r="I62" s="179"/>
      <c r="J62" s="180">
        <f>J139</f>
        <v>0</v>
      </c>
      <c r="K62" s="181"/>
    </row>
    <row r="63" s="8" customFormat="1" ht="19.92" customHeight="1">
      <c r="B63" s="182"/>
      <c r="C63" s="183"/>
      <c r="D63" s="184" t="s">
        <v>114</v>
      </c>
      <c r="E63" s="185"/>
      <c r="F63" s="185"/>
      <c r="G63" s="185"/>
      <c r="H63" s="185"/>
      <c r="I63" s="186"/>
      <c r="J63" s="187">
        <f>J140</f>
        <v>0</v>
      </c>
      <c r="K63" s="188"/>
    </row>
    <row r="64" s="8" customFormat="1" ht="19.92" customHeight="1">
      <c r="B64" s="182"/>
      <c r="C64" s="183"/>
      <c r="D64" s="184" t="s">
        <v>115</v>
      </c>
      <c r="E64" s="185"/>
      <c r="F64" s="185"/>
      <c r="G64" s="185"/>
      <c r="H64" s="185"/>
      <c r="I64" s="186"/>
      <c r="J64" s="187">
        <f>J150</f>
        <v>0</v>
      </c>
      <c r="K64" s="188"/>
    </row>
    <row r="65" s="8" customFormat="1" ht="19.92" customHeight="1">
      <c r="B65" s="182"/>
      <c r="C65" s="183"/>
      <c r="D65" s="184" t="s">
        <v>116</v>
      </c>
      <c r="E65" s="185"/>
      <c r="F65" s="185"/>
      <c r="G65" s="185"/>
      <c r="H65" s="185"/>
      <c r="I65" s="186"/>
      <c r="J65" s="187">
        <f>J154</f>
        <v>0</v>
      </c>
      <c r="K65" s="188"/>
    </row>
    <row r="66" s="8" customFormat="1" ht="19.92" customHeight="1">
      <c r="B66" s="182"/>
      <c r="C66" s="183"/>
      <c r="D66" s="184" t="s">
        <v>117</v>
      </c>
      <c r="E66" s="185"/>
      <c r="F66" s="185"/>
      <c r="G66" s="185"/>
      <c r="H66" s="185"/>
      <c r="I66" s="186"/>
      <c r="J66" s="187">
        <f>J208</f>
        <v>0</v>
      </c>
      <c r="K66" s="188"/>
    </row>
    <row r="67" s="8" customFormat="1" ht="19.92" customHeight="1">
      <c r="B67" s="182"/>
      <c r="C67" s="183"/>
      <c r="D67" s="184" t="s">
        <v>118</v>
      </c>
      <c r="E67" s="185"/>
      <c r="F67" s="185"/>
      <c r="G67" s="185"/>
      <c r="H67" s="185"/>
      <c r="I67" s="186"/>
      <c r="J67" s="187">
        <f>J212</f>
        <v>0</v>
      </c>
      <c r="K67" s="188"/>
    </row>
    <row r="68" s="8" customFormat="1" ht="19.92" customHeight="1">
      <c r="B68" s="182"/>
      <c r="C68" s="183"/>
      <c r="D68" s="184" t="s">
        <v>119</v>
      </c>
      <c r="E68" s="185"/>
      <c r="F68" s="185"/>
      <c r="G68" s="185"/>
      <c r="H68" s="185"/>
      <c r="I68" s="186"/>
      <c r="J68" s="187">
        <f>J306</f>
        <v>0</v>
      </c>
      <c r="K68" s="188"/>
    </row>
    <row r="69" s="8" customFormat="1" ht="19.92" customHeight="1">
      <c r="B69" s="182"/>
      <c r="C69" s="183"/>
      <c r="D69" s="184" t="s">
        <v>120</v>
      </c>
      <c r="E69" s="185"/>
      <c r="F69" s="185"/>
      <c r="G69" s="185"/>
      <c r="H69" s="185"/>
      <c r="I69" s="186"/>
      <c r="J69" s="187">
        <f>J326</f>
        <v>0</v>
      </c>
      <c r="K69" s="188"/>
    </row>
    <row r="70" s="8" customFormat="1" ht="19.92" customHeight="1">
      <c r="B70" s="182"/>
      <c r="C70" s="183"/>
      <c r="D70" s="184" t="s">
        <v>121</v>
      </c>
      <c r="E70" s="185"/>
      <c r="F70" s="185"/>
      <c r="G70" s="185"/>
      <c r="H70" s="185"/>
      <c r="I70" s="186"/>
      <c r="J70" s="187">
        <f>J331</f>
        <v>0</v>
      </c>
      <c r="K70" s="188"/>
    </row>
    <row r="71" s="8" customFormat="1" ht="19.92" customHeight="1">
      <c r="B71" s="182"/>
      <c r="C71" s="183"/>
      <c r="D71" s="184" t="s">
        <v>122</v>
      </c>
      <c r="E71" s="185"/>
      <c r="F71" s="185"/>
      <c r="G71" s="185"/>
      <c r="H71" s="185"/>
      <c r="I71" s="186"/>
      <c r="J71" s="187">
        <f>J351</f>
        <v>0</v>
      </c>
      <c r="K71" s="188"/>
    </row>
    <row r="72" s="8" customFormat="1" ht="19.92" customHeight="1">
      <c r="B72" s="182"/>
      <c r="C72" s="183"/>
      <c r="D72" s="184" t="s">
        <v>123</v>
      </c>
      <c r="E72" s="185"/>
      <c r="F72" s="185"/>
      <c r="G72" s="185"/>
      <c r="H72" s="185"/>
      <c r="I72" s="186"/>
      <c r="J72" s="187">
        <f>J371</f>
        <v>0</v>
      </c>
      <c r="K72" s="188"/>
    </row>
    <row r="73" s="8" customFormat="1" ht="19.92" customHeight="1">
      <c r="B73" s="182"/>
      <c r="C73" s="183"/>
      <c r="D73" s="184" t="s">
        <v>124</v>
      </c>
      <c r="E73" s="185"/>
      <c r="F73" s="185"/>
      <c r="G73" s="185"/>
      <c r="H73" s="185"/>
      <c r="I73" s="186"/>
      <c r="J73" s="187">
        <f>J376</f>
        <v>0</v>
      </c>
      <c r="K73" s="188"/>
    </row>
    <row r="74" s="7" customFormat="1" ht="24.96" customHeight="1">
      <c r="B74" s="175"/>
      <c r="C74" s="176"/>
      <c r="D74" s="177" t="s">
        <v>125</v>
      </c>
      <c r="E74" s="178"/>
      <c r="F74" s="178"/>
      <c r="G74" s="178"/>
      <c r="H74" s="178"/>
      <c r="I74" s="179"/>
      <c r="J74" s="180">
        <f>J385</f>
        <v>0</v>
      </c>
      <c r="K74" s="181"/>
    </row>
    <row r="75" s="8" customFormat="1" ht="19.92" customHeight="1">
      <c r="B75" s="182"/>
      <c r="C75" s="183"/>
      <c r="D75" s="184" t="s">
        <v>126</v>
      </c>
      <c r="E75" s="185"/>
      <c r="F75" s="185"/>
      <c r="G75" s="185"/>
      <c r="H75" s="185"/>
      <c r="I75" s="186"/>
      <c r="J75" s="187">
        <f>J386</f>
        <v>0</v>
      </c>
      <c r="K75" s="188"/>
    </row>
    <row r="76" s="7" customFormat="1" ht="24.96" customHeight="1">
      <c r="B76" s="175"/>
      <c r="C76" s="176"/>
      <c r="D76" s="177" t="s">
        <v>127</v>
      </c>
      <c r="E76" s="178"/>
      <c r="F76" s="178"/>
      <c r="G76" s="178"/>
      <c r="H76" s="178"/>
      <c r="I76" s="179"/>
      <c r="J76" s="180">
        <f>J389</f>
        <v>0</v>
      </c>
      <c r="K76" s="181"/>
    </row>
    <row r="77" s="7" customFormat="1" ht="24.96" customHeight="1">
      <c r="B77" s="175"/>
      <c r="C77" s="176"/>
      <c r="D77" s="177" t="s">
        <v>128</v>
      </c>
      <c r="E77" s="178"/>
      <c r="F77" s="178"/>
      <c r="G77" s="178"/>
      <c r="H77" s="178"/>
      <c r="I77" s="179"/>
      <c r="J77" s="180">
        <f>J393</f>
        <v>0</v>
      </c>
      <c r="K77" s="181"/>
    </row>
    <row r="78" s="8" customFormat="1" ht="19.92" customHeight="1">
      <c r="B78" s="182"/>
      <c r="C78" s="183"/>
      <c r="D78" s="184" t="s">
        <v>129</v>
      </c>
      <c r="E78" s="185"/>
      <c r="F78" s="185"/>
      <c r="G78" s="185"/>
      <c r="H78" s="185"/>
      <c r="I78" s="186"/>
      <c r="J78" s="187">
        <f>J394</f>
        <v>0</v>
      </c>
      <c r="K78" s="188"/>
    </row>
    <row r="79" s="8" customFormat="1" ht="19.92" customHeight="1">
      <c r="B79" s="182"/>
      <c r="C79" s="183"/>
      <c r="D79" s="184" t="s">
        <v>130</v>
      </c>
      <c r="E79" s="185"/>
      <c r="F79" s="185"/>
      <c r="G79" s="185"/>
      <c r="H79" s="185"/>
      <c r="I79" s="186"/>
      <c r="J79" s="187">
        <f>J397</f>
        <v>0</v>
      </c>
      <c r="K79" s="188"/>
    </row>
    <row r="80" s="1" customFormat="1" ht="21.84" customHeight="1">
      <c r="B80" s="44"/>
      <c r="C80" s="45"/>
      <c r="D80" s="45"/>
      <c r="E80" s="45"/>
      <c r="F80" s="45"/>
      <c r="G80" s="45"/>
      <c r="H80" s="45"/>
      <c r="I80" s="142"/>
      <c r="J80" s="45"/>
      <c r="K80" s="49"/>
    </row>
    <row r="81" s="1" customFormat="1" ht="6.96" customHeight="1">
      <c r="B81" s="65"/>
      <c r="C81" s="66"/>
      <c r="D81" s="66"/>
      <c r="E81" s="66"/>
      <c r="F81" s="66"/>
      <c r="G81" s="66"/>
      <c r="H81" s="66"/>
      <c r="I81" s="164"/>
      <c r="J81" s="66"/>
      <c r="K81" s="67"/>
    </row>
    <row r="85" s="1" customFormat="1" ht="6.96" customHeight="1">
      <c r="B85" s="68"/>
      <c r="C85" s="69"/>
      <c r="D85" s="69"/>
      <c r="E85" s="69"/>
      <c r="F85" s="69"/>
      <c r="G85" s="69"/>
      <c r="H85" s="69"/>
      <c r="I85" s="167"/>
      <c r="J85" s="69"/>
      <c r="K85" s="69"/>
      <c r="L85" s="70"/>
    </row>
    <row r="86" s="1" customFormat="1" ht="36.96" customHeight="1">
      <c r="B86" s="44"/>
      <c r="C86" s="71" t="s">
        <v>131</v>
      </c>
      <c r="D86" s="72"/>
      <c r="E86" s="72"/>
      <c r="F86" s="72"/>
      <c r="G86" s="72"/>
      <c r="H86" s="72"/>
      <c r="I86" s="189"/>
      <c r="J86" s="72"/>
      <c r="K86" s="72"/>
      <c r="L86" s="70"/>
    </row>
    <row r="87" s="1" customFormat="1" ht="6.96" customHeight="1">
      <c r="B87" s="44"/>
      <c r="C87" s="72"/>
      <c r="D87" s="72"/>
      <c r="E87" s="72"/>
      <c r="F87" s="72"/>
      <c r="G87" s="72"/>
      <c r="H87" s="72"/>
      <c r="I87" s="189"/>
      <c r="J87" s="72"/>
      <c r="K87" s="72"/>
      <c r="L87" s="70"/>
    </row>
    <row r="88" s="1" customFormat="1" ht="14.4" customHeight="1">
      <c r="B88" s="44"/>
      <c r="C88" s="74" t="s">
        <v>18</v>
      </c>
      <c r="D88" s="72"/>
      <c r="E88" s="72"/>
      <c r="F88" s="72"/>
      <c r="G88" s="72"/>
      <c r="H88" s="72"/>
      <c r="I88" s="189"/>
      <c r="J88" s="72"/>
      <c r="K88" s="72"/>
      <c r="L88" s="70"/>
    </row>
    <row r="89" s="1" customFormat="1" ht="16.5" customHeight="1">
      <c r="B89" s="44"/>
      <c r="C89" s="72"/>
      <c r="D89" s="72"/>
      <c r="E89" s="190" t="str">
        <f>E7</f>
        <v>Bytový dům ul. Míru č.p. 14</v>
      </c>
      <c r="F89" s="74"/>
      <c r="G89" s="74"/>
      <c r="H89" s="74"/>
      <c r="I89" s="189"/>
      <c r="J89" s="72"/>
      <c r="K89" s="72"/>
      <c r="L89" s="70"/>
    </row>
    <row r="90" s="1" customFormat="1" ht="14.4" customHeight="1">
      <c r="B90" s="44"/>
      <c r="C90" s="74" t="s">
        <v>101</v>
      </c>
      <c r="D90" s="72"/>
      <c r="E90" s="72"/>
      <c r="F90" s="72"/>
      <c r="G90" s="72"/>
      <c r="H90" s="72"/>
      <c r="I90" s="189"/>
      <c r="J90" s="72"/>
      <c r="K90" s="72"/>
      <c r="L90" s="70"/>
    </row>
    <row r="91" s="1" customFormat="1" ht="17.25" customHeight="1">
      <c r="B91" s="44"/>
      <c r="C91" s="72"/>
      <c r="D91" s="72"/>
      <c r="E91" s="80" t="str">
        <f>E9</f>
        <v>01 - Oprava střechy</v>
      </c>
      <c r="F91" s="72"/>
      <c r="G91" s="72"/>
      <c r="H91" s="72"/>
      <c r="I91" s="189"/>
      <c r="J91" s="72"/>
      <c r="K91" s="72"/>
      <c r="L91" s="70"/>
    </row>
    <row r="92" s="1" customFormat="1" ht="6.96" customHeight="1">
      <c r="B92" s="44"/>
      <c r="C92" s="72"/>
      <c r="D92" s="72"/>
      <c r="E92" s="72"/>
      <c r="F92" s="72"/>
      <c r="G92" s="72"/>
      <c r="H92" s="72"/>
      <c r="I92" s="189"/>
      <c r="J92" s="72"/>
      <c r="K92" s="72"/>
      <c r="L92" s="70"/>
    </row>
    <row r="93" s="1" customFormat="1" ht="18" customHeight="1">
      <c r="B93" s="44"/>
      <c r="C93" s="74" t="s">
        <v>24</v>
      </c>
      <c r="D93" s="72"/>
      <c r="E93" s="72"/>
      <c r="F93" s="191" t="str">
        <f>F12</f>
        <v>Obec Třinec</v>
      </c>
      <c r="G93" s="72"/>
      <c r="H93" s="72"/>
      <c r="I93" s="192" t="s">
        <v>26</v>
      </c>
      <c r="J93" s="83" t="str">
        <f>IF(J12="","",J12)</f>
        <v>4. 3. 2018</v>
      </c>
      <c r="K93" s="72"/>
      <c r="L93" s="70"/>
    </row>
    <row r="94" s="1" customFormat="1" ht="6.96" customHeight="1">
      <c r="B94" s="44"/>
      <c r="C94" s="72"/>
      <c r="D94" s="72"/>
      <c r="E94" s="72"/>
      <c r="F94" s="72"/>
      <c r="G94" s="72"/>
      <c r="H94" s="72"/>
      <c r="I94" s="189"/>
      <c r="J94" s="72"/>
      <c r="K94" s="72"/>
      <c r="L94" s="70"/>
    </row>
    <row r="95" s="1" customFormat="1">
      <c r="B95" s="44"/>
      <c r="C95" s="74" t="s">
        <v>28</v>
      </c>
      <c r="D95" s="72"/>
      <c r="E95" s="72"/>
      <c r="F95" s="191" t="str">
        <f>E15</f>
        <v>Město Třinec</v>
      </c>
      <c r="G95" s="72"/>
      <c r="H95" s="72"/>
      <c r="I95" s="192" t="s">
        <v>35</v>
      </c>
      <c r="J95" s="191" t="str">
        <f>E21</f>
        <v>Projekční kancelář lay-out s.r.o.</v>
      </c>
      <c r="K95" s="72"/>
      <c r="L95" s="70"/>
    </row>
    <row r="96" s="1" customFormat="1" ht="14.4" customHeight="1">
      <c r="B96" s="44"/>
      <c r="C96" s="74" t="s">
        <v>33</v>
      </c>
      <c r="D96" s="72"/>
      <c r="E96" s="72"/>
      <c r="F96" s="191" t="str">
        <f>IF(E18="","",E18)</f>
        <v/>
      </c>
      <c r="G96" s="72"/>
      <c r="H96" s="72"/>
      <c r="I96" s="189"/>
      <c r="J96" s="72"/>
      <c r="K96" s="72"/>
      <c r="L96" s="70"/>
    </row>
    <row r="97" s="1" customFormat="1" ht="10.32" customHeight="1">
      <c r="B97" s="44"/>
      <c r="C97" s="72"/>
      <c r="D97" s="72"/>
      <c r="E97" s="72"/>
      <c r="F97" s="72"/>
      <c r="G97" s="72"/>
      <c r="H97" s="72"/>
      <c r="I97" s="189"/>
      <c r="J97" s="72"/>
      <c r="K97" s="72"/>
      <c r="L97" s="70"/>
    </row>
    <row r="98" s="9" customFormat="1" ht="29.28" customHeight="1">
      <c r="B98" s="193"/>
      <c r="C98" s="194" t="s">
        <v>132</v>
      </c>
      <c r="D98" s="195" t="s">
        <v>60</v>
      </c>
      <c r="E98" s="195" t="s">
        <v>56</v>
      </c>
      <c r="F98" s="195" t="s">
        <v>133</v>
      </c>
      <c r="G98" s="195" t="s">
        <v>134</v>
      </c>
      <c r="H98" s="195" t="s">
        <v>135</v>
      </c>
      <c r="I98" s="196" t="s">
        <v>136</v>
      </c>
      <c r="J98" s="195" t="s">
        <v>105</v>
      </c>
      <c r="K98" s="197" t="s">
        <v>137</v>
      </c>
      <c r="L98" s="198"/>
      <c r="M98" s="100" t="s">
        <v>138</v>
      </c>
      <c r="N98" s="101" t="s">
        <v>45</v>
      </c>
      <c r="O98" s="101" t="s">
        <v>139</v>
      </c>
      <c r="P98" s="101" t="s">
        <v>140</v>
      </c>
      <c r="Q98" s="101" t="s">
        <v>141</v>
      </c>
      <c r="R98" s="101" t="s">
        <v>142</v>
      </c>
      <c r="S98" s="101" t="s">
        <v>143</v>
      </c>
      <c r="T98" s="102" t="s">
        <v>144</v>
      </c>
    </row>
    <row r="99" s="1" customFormat="1" ht="29.28" customHeight="1">
      <c r="B99" s="44"/>
      <c r="C99" s="106" t="s">
        <v>106</v>
      </c>
      <c r="D99" s="72"/>
      <c r="E99" s="72"/>
      <c r="F99" s="72"/>
      <c r="G99" s="72"/>
      <c r="H99" s="72"/>
      <c r="I99" s="189"/>
      <c r="J99" s="199">
        <f>BK99</f>
        <v>0</v>
      </c>
      <c r="K99" s="72"/>
      <c r="L99" s="70"/>
      <c r="M99" s="103"/>
      <c r="N99" s="104"/>
      <c r="O99" s="104"/>
      <c r="P99" s="200">
        <f>P100+P139+P385+P389+P393</f>
        <v>0</v>
      </c>
      <c r="Q99" s="104"/>
      <c r="R99" s="200">
        <f>R100+R139+R385+R389+R393</f>
        <v>31.635560169999998</v>
      </c>
      <c r="S99" s="104"/>
      <c r="T99" s="201">
        <f>T100+T139+T385+T389+T393</f>
        <v>9.7049020000000006</v>
      </c>
      <c r="AT99" s="22" t="s">
        <v>74</v>
      </c>
      <c r="AU99" s="22" t="s">
        <v>107</v>
      </c>
      <c r="BK99" s="202">
        <f>BK100+BK139+BK385+BK389+BK393</f>
        <v>0</v>
      </c>
    </row>
    <row r="100" s="10" customFormat="1" ht="37.44" customHeight="1">
      <c r="B100" s="203"/>
      <c r="C100" s="204"/>
      <c r="D100" s="205" t="s">
        <v>74</v>
      </c>
      <c r="E100" s="206" t="s">
        <v>145</v>
      </c>
      <c r="F100" s="206" t="s">
        <v>146</v>
      </c>
      <c r="G100" s="204"/>
      <c r="H100" s="204"/>
      <c r="I100" s="207"/>
      <c r="J100" s="208">
        <f>BK100</f>
        <v>0</v>
      </c>
      <c r="K100" s="204"/>
      <c r="L100" s="209"/>
      <c r="M100" s="210"/>
      <c r="N100" s="211"/>
      <c r="O100" s="211"/>
      <c r="P100" s="212">
        <f>P101+P108+P131+P137</f>
        <v>0</v>
      </c>
      <c r="Q100" s="211"/>
      <c r="R100" s="212">
        <f>R101+R108+R131+R137</f>
        <v>1.4701074000000001</v>
      </c>
      <c r="S100" s="211"/>
      <c r="T100" s="213">
        <f>T101+T108+T131+T137</f>
        <v>3.9798500000000003</v>
      </c>
      <c r="AR100" s="214" t="s">
        <v>83</v>
      </c>
      <c r="AT100" s="215" t="s">
        <v>74</v>
      </c>
      <c r="AU100" s="215" t="s">
        <v>75</v>
      </c>
      <c r="AY100" s="214" t="s">
        <v>147</v>
      </c>
      <c r="BK100" s="216">
        <f>BK101+BK108+BK131+BK137</f>
        <v>0</v>
      </c>
    </row>
    <row r="101" s="10" customFormat="1" ht="19.92" customHeight="1">
      <c r="B101" s="203"/>
      <c r="C101" s="204"/>
      <c r="D101" s="205" t="s">
        <v>74</v>
      </c>
      <c r="E101" s="217" t="s">
        <v>148</v>
      </c>
      <c r="F101" s="217" t="s">
        <v>149</v>
      </c>
      <c r="G101" s="204"/>
      <c r="H101" s="204"/>
      <c r="I101" s="207"/>
      <c r="J101" s="218">
        <f>BK101</f>
        <v>0</v>
      </c>
      <c r="K101" s="204"/>
      <c r="L101" s="209"/>
      <c r="M101" s="210"/>
      <c r="N101" s="211"/>
      <c r="O101" s="211"/>
      <c r="P101" s="212">
        <f>SUM(P102:P107)</f>
        <v>0</v>
      </c>
      <c r="Q101" s="211"/>
      <c r="R101" s="212">
        <f>SUM(R102:R107)</f>
        <v>0.90805740000000001</v>
      </c>
      <c r="S101" s="211"/>
      <c r="T101" s="213">
        <f>SUM(T102:T107)</f>
        <v>0</v>
      </c>
      <c r="AR101" s="214" t="s">
        <v>83</v>
      </c>
      <c r="AT101" s="215" t="s">
        <v>74</v>
      </c>
      <c r="AU101" s="215" t="s">
        <v>83</v>
      </c>
      <c r="AY101" s="214" t="s">
        <v>147</v>
      </c>
      <c r="BK101" s="216">
        <f>SUM(BK102:BK107)</f>
        <v>0</v>
      </c>
    </row>
    <row r="102" s="1" customFormat="1" ht="25.5" customHeight="1">
      <c r="B102" s="44"/>
      <c r="C102" s="219" t="s">
        <v>83</v>
      </c>
      <c r="D102" s="219" t="s">
        <v>150</v>
      </c>
      <c r="E102" s="220" t="s">
        <v>151</v>
      </c>
      <c r="F102" s="221" t="s">
        <v>152</v>
      </c>
      <c r="G102" s="222" t="s">
        <v>153</v>
      </c>
      <c r="H102" s="223">
        <v>5.2000000000000002</v>
      </c>
      <c r="I102" s="224"/>
      <c r="J102" s="225">
        <f>ROUND(I102*H102,2)</f>
        <v>0</v>
      </c>
      <c r="K102" s="221" t="s">
        <v>154</v>
      </c>
      <c r="L102" s="70"/>
      <c r="M102" s="226" t="s">
        <v>23</v>
      </c>
      <c r="N102" s="227" t="s">
        <v>46</v>
      </c>
      <c r="O102" s="45"/>
      <c r="P102" s="228">
        <f>O102*H102</f>
        <v>0</v>
      </c>
      <c r="Q102" s="228">
        <v>0.020480000000000002</v>
      </c>
      <c r="R102" s="228">
        <f>Q102*H102</f>
        <v>0.10649600000000001</v>
      </c>
      <c r="S102" s="228">
        <v>0</v>
      </c>
      <c r="T102" s="229">
        <f>S102*H102</f>
        <v>0</v>
      </c>
      <c r="AR102" s="22" t="s">
        <v>155</v>
      </c>
      <c r="AT102" s="22" t="s">
        <v>150</v>
      </c>
      <c r="AU102" s="22" t="s">
        <v>85</v>
      </c>
      <c r="AY102" s="22" t="s">
        <v>147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83</v>
      </c>
      <c r="BK102" s="230">
        <f>ROUND(I102*H102,2)</f>
        <v>0</v>
      </c>
      <c r="BL102" s="22" t="s">
        <v>155</v>
      </c>
      <c r="BM102" s="22" t="s">
        <v>156</v>
      </c>
    </row>
    <row r="103" s="1" customFormat="1" ht="38.25" customHeight="1">
      <c r="B103" s="44"/>
      <c r="C103" s="219" t="s">
        <v>85</v>
      </c>
      <c r="D103" s="219" t="s">
        <v>150</v>
      </c>
      <c r="E103" s="220" t="s">
        <v>157</v>
      </c>
      <c r="F103" s="221" t="s">
        <v>158</v>
      </c>
      <c r="G103" s="222" t="s">
        <v>153</v>
      </c>
      <c r="H103" s="223">
        <v>5.2000000000000002</v>
      </c>
      <c r="I103" s="224"/>
      <c r="J103" s="225">
        <f>ROUND(I103*H103,2)</f>
        <v>0</v>
      </c>
      <c r="K103" s="221" t="s">
        <v>154</v>
      </c>
      <c r="L103" s="70"/>
      <c r="M103" s="226" t="s">
        <v>23</v>
      </c>
      <c r="N103" s="227" t="s">
        <v>46</v>
      </c>
      <c r="O103" s="45"/>
      <c r="P103" s="228">
        <f>O103*H103</f>
        <v>0</v>
      </c>
      <c r="Q103" s="228">
        <v>0.028400000000000002</v>
      </c>
      <c r="R103" s="228">
        <f>Q103*H103</f>
        <v>0.14768000000000001</v>
      </c>
      <c r="S103" s="228">
        <v>0</v>
      </c>
      <c r="T103" s="229">
        <f>S103*H103</f>
        <v>0</v>
      </c>
      <c r="AR103" s="22" t="s">
        <v>155</v>
      </c>
      <c r="AT103" s="22" t="s">
        <v>150</v>
      </c>
      <c r="AU103" s="22" t="s">
        <v>85</v>
      </c>
      <c r="AY103" s="22" t="s">
        <v>147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2" t="s">
        <v>83</v>
      </c>
      <c r="BK103" s="230">
        <f>ROUND(I103*H103,2)</f>
        <v>0</v>
      </c>
      <c r="BL103" s="22" t="s">
        <v>155</v>
      </c>
      <c r="BM103" s="22" t="s">
        <v>159</v>
      </c>
    </row>
    <row r="104" s="1" customFormat="1" ht="25.5" customHeight="1">
      <c r="B104" s="44"/>
      <c r="C104" s="219" t="s">
        <v>160</v>
      </c>
      <c r="D104" s="219" t="s">
        <v>150</v>
      </c>
      <c r="E104" s="220" t="s">
        <v>161</v>
      </c>
      <c r="F104" s="221" t="s">
        <v>162</v>
      </c>
      <c r="G104" s="222" t="s">
        <v>153</v>
      </c>
      <c r="H104" s="223">
        <v>35.399999999999999</v>
      </c>
      <c r="I104" s="224"/>
      <c r="J104" s="225">
        <f>ROUND(I104*H104,2)</f>
        <v>0</v>
      </c>
      <c r="K104" s="221" t="s">
        <v>154</v>
      </c>
      <c r="L104" s="70"/>
      <c r="M104" s="226" t="s">
        <v>23</v>
      </c>
      <c r="N104" s="227" t="s">
        <v>46</v>
      </c>
      <c r="O104" s="45"/>
      <c r="P104" s="228">
        <f>O104*H104</f>
        <v>0</v>
      </c>
      <c r="Q104" s="228">
        <v>0.01146</v>
      </c>
      <c r="R104" s="228">
        <f>Q104*H104</f>
        <v>0.40568399999999999</v>
      </c>
      <c r="S104" s="228">
        <v>0</v>
      </c>
      <c r="T104" s="229">
        <f>S104*H104</f>
        <v>0</v>
      </c>
      <c r="AR104" s="22" t="s">
        <v>155</v>
      </c>
      <c r="AT104" s="22" t="s">
        <v>150</v>
      </c>
      <c r="AU104" s="22" t="s">
        <v>85</v>
      </c>
      <c r="AY104" s="22" t="s">
        <v>147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83</v>
      </c>
      <c r="BK104" s="230">
        <f>ROUND(I104*H104,2)</f>
        <v>0</v>
      </c>
      <c r="BL104" s="22" t="s">
        <v>155</v>
      </c>
      <c r="BM104" s="22" t="s">
        <v>163</v>
      </c>
    </row>
    <row r="105" s="11" customFormat="1">
      <c r="B105" s="231"/>
      <c r="C105" s="232"/>
      <c r="D105" s="233" t="s">
        <v>164</v>
      </c>
      <c r="E105" s="234" t="s">
        <v>23</v>
      </c>
      <c r="F105" s="235" t="s">
        <v>165</v>
      </c>
      <c r="G105" s="232"/>
      <c r="H105" s="236">
        <v>35.399999999999999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164</v>
      </c>
      <c r="AU105" s="242" t="s">
        <v>85</v>
      </c>
      <c r="AV105" s="11" t="s">
        <v>85</v>
      </c>
      <c r="AW105" s="11" t="s">
        <v>38</v>
      </c>
      <c r="AX105" s="11" t="s">
        <v>83</v>
      </c>
      <c r="AY105" s="242" t="s">
        <v>147</v>
      </c>
    </row>
    <row r="106" s="1" customFormat="1" ht="25.5" customHeight="1">
      <c r="B106" s="44"/>
      <c r="C106" s="219" t="s">
        <v>155</v>
      </c>
      <c r="D106" s="219" t="s">
        <v>150</v>
      </c>
      <c r="E106" s="220" t="s">
        <v>166</v>
      </c>
      <c r="F106" s="221" t="s">
        <v>167</v>
      </c>
      <c r="G106" s="222" t="s">
        <v>168</v>
      </c>
      <c r="H106" s="223">
        <v>0.11</v>
      </c>
      <c r="I106" s="224"/>
      <c r="J106" s="225">
        <f>ROUND(I106*H106,2)</f>
        <v>0</v>
      </c>
      <c r="K106" s="221" t="s">
        <v>154</v>
      </c>
      <c r="L106" s="70"/>
      <c r="M106" s="226" t="s">
        <v>23</v>
      </c>
      <c r="N106" s="227" t="s">
        <v>46</v>
      </c>
      <c r="O106" s="45"/>
      <c r="P106" s="228">
        <f>O106*H106</f>
        <v>0</v>
      </c>
      <c r="Q106" s="228">
        <v>2.2563399999999998</v>
      </c>
      <c r="R106" s="228">
        <f>Q106*H106</f>
        <v>0.24819739999999999</v>
      </c>
      <c r="S106" s="228">
        <v>0</v>
      </c>
      <c r="T106" s="229">
        <f>S106*H106</f>
        <v>0</v>
      </c>
      <c r="AR106" s="22" t="s">
        <v>155</v>
      </c>
      <c r="AT106" s="22" t="s">
        <v>150</v>
      </c>
      <c r="AU106" s="22" t="s">
        <v>85</v>
      </c>
      <c r="AY106" s="22" t="s">
        <v>147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83</v>
      </c>
      <c r="BK106" s="230">
        <f>ROUND(I106*H106,2)</f>
        <v>0</v>
      </c>
      <c r="BL106" s="22" t="s">
        <v>155</v>
      </c>
      <c r="BM106" s="22" t="s">
        <v>169</v>
      </c>
    </row>
    <row r="107" s="11" customFormat="1">
      <c r="B107" s="231"/>
      <c r="C107" s="232"/>
      <c r="D107" s="233" t="s">
        <v>164</v>
      </c>
      <c r="E107" s="234" t="s">
        <v>23</v>
      </c>
      <c r="F107" s="235" t="s">
        <v>170</v>
      </c>
      <c r="G107" s="232"/>
      <c r="H107" s="236">
        <v>0.11</v>
      </c>
      <c r="I107" s="237"/>
      <c r="J107" s="232"/>
      <c r="K107" s="232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164</v>
      </c>
      <c r="AU107" s="242" t="s">
        <v>85</v>
      </c>
      <c r="AV107" s="11" t="s">
        <v>85</v>
      </c>
      <c r="AW107" s="11" t="s">
        <v>38</v>
      </c>
      <c r="AX107" s="11" t="s">
        <v>83</v>
      </c>
      <c r="AY107" s="242" t="s">
        <v>147</v>
      </c>
    </row>
    <row r="108" s="10" customFormat="1" ht="29.88" customHeight="1">
      <c r="B108" s="203"/>
      <c r="C108" s="204"/>
      <c r="D108" s="205" t="s">
        <v>74</v>
      </c>
      <c r="E108" s="217" t="s">
        <v>171</v>
      </c>
      <c r="F108" s="217" t="s">
        <v>172</v>
      </c>
      <c r="G108" s="204"/>
      <c r="H108" s="204"/>
      <c r="I108" s="207"/>
      <c r="J108" s="218">
        <f>BK108</f>
        <v>0</v>
      </c>
      <c r="K108" s="204"/>
      <c r="L108" s="209"/>
      <c r="M108" s="210"/>
      <c r="N108" s="211"/>
      <c r="O108" s="211"/>
      <c r="P108" s="212">
        <f>SUM(P109:P130)</f>
        <v>0</v>
      </c>
      <c r="Q108" s="211"/>
      <c r="R108" s="212">
        <f>SUM(R109:R130)</f>
        <v>0.56205000000000005</v>
      </c>
      <c r="S108" s="211"/>
      <c r="T108" s="213">
        <f>SUM(T109:T130)</f>
        <v>3.9798500000000003</v>
      </c>
      <c r="AR108" s="214" t="s">
        <v>83</v>
      </c>
      <c r="AT108" s="215" t="s">
        <v>74</v>
      </c>
      <c r="AU108" s="215" t="s">
        <v>83</v>
      </c>
      <c r="AY108" s="214" t="s">
        <v>147</v>
      </c>
      <c r="BK108" s="216">
        <f>SUM(BK109:BK130)</f>
        <v>0</v>
      </c>
    </row>
    <row r="109" s="1" customFormat="1" ht="38.25" customHeight="1">
      <c r="B109" s="44"/>
      <c r="C109" s="219" t="s">
        <v>173</v>
      </c>
      <c r="D109" s="219" t="s">
        <v>150</v>
      </c>
      <c r="E109" s="220" t="s">
        <v>174</v>
      </c>
      <c r="F109" s="221" t="s">
        <v>175</v>
      </c>
      <c r="G109" s="222" t="s">
        <v>153</v>
      </c>
      <c r="H109" s="223">
        <v>890</v>
      </c>
      <c r="I109" s="224"/>
      <c r="J109" s="225">
        <f>ROUND(I109*H109,2)</f>
        <v>0</v>
      </c>
      <c r="K109" s="221" t="s">
        <v>154</v>
      </c>
      <c r="L109" s="70"/>
      <c r="M109" s="226" t="s">
        <v>23</v>
      </c>
      <c r="N109" s="227" t="s">
        <v>46</v>
      </c>
      <c r="O109" s="4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AR109" s="22" t="s">
        <v>155</v>
      </c>
      <c r="AT109" s="22" t="s">
        <v>150</v>
      </c>
      <c r="AU109" s="22" t="s">
        <v>85</v>
      </c>
      <c r="AY109" s="22" t="s">
        <v>147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2" t="s">
        <v>83</v>
      </c>
      <c r="BK109" s="230">
        <f>ROUND(I109*H109,2)</f>
        <v>0</v>
      </c>
      <c r="BL109" s="22" t="s">
        <v>155</v>
      </c>
      <c r="BM109" s="22" t="s">
        <v>176</v>
      </c>
    </row>
    <row r="110" s="11" customFormat="1">
      <c r="B110" s="231"/>
      <c r="C110" s="232"/>
      <c r="D110" s="233" t="s">
        <v>164</v>
      </c>
      <c r="E110" s="234" t="s">
        <v>23</v>
      </c>
      <c r="F110" s="235" t="s">
        <v>177</v>
      </c>
      <c r="G110" s="232"/>
      <c r="H110" s="236">
        <v>890</v>
      </c>
      <c r="I110" s="237"/>
      <c r="J110" s="232"/>
      <c r="K110" s="232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164</v>
      </c>
      <c r="AU110" s="242" t="s">
        <v>85</v>
      </c>
      <c r="AV110" s="11" t="s">
        <v>85</v>
      </c>
      <c r="AW110" s="11" t="s">
        <v>38</v>
      </c>
      <c r="AX110" s="11" t="s">
        <v>83</v>
      </c>
      <c r="AY110" s="242" t="s">
        <v>147</v>
      </c>
    </row>
    <row r="111" s="1" customFormat="1" ht="38.25" customHeight="1">
      <c r="B111" s="44"/>
      <c r="C111" s="219" t="s">
        <v>148</v>
      </c>
      <c r="D111" s="219" t="s">
        <v>150</v>
      </c>
      <c r="E111" s="220" t="s">
        <v>178</v>
      </c>
      <c r="F111" s="221" t="s">
        <v>179</v>
      </c>
      <c r="G111" s="222" t="s">
        <v>153</v>
      </c>
      <c r="H111" s="223">
        <v>62300</v>
      </c>
      <c r="I111" s="224"/>
      <c r="J111" s="225">
        <f>ROUND(I111*H111,2)</f>
        <v>0</v>
      </c>
      <c r="K111" s="221" t="s">
        <v>154</v>
      </c>
      <c r="L111" s="70"/>
      <c r="M111" s="226" t="s">
        <v>23</v>
      </c>
      <c r="N111" s="227" t="s">
        <v>46</v>
      </c>
      <c r="O111" s="4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AR111" s="22" t="s">
        <v>155</v>
      </c>
      <c r="AT111" s="22" t="s">
        <v>150</v>
      </c>
      <c r="AU111" s="22" t="s">
        <v>85</v>
      </c>
      <c r="AY111" s="22" t="s">
        <v>147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83</v>
      </c>
      <c r="BK111" s="230">
        <f>ROUND(I111*H111,2)</f>
        <v>0</v>
      </c>
      <c r="BL111" s="22" t="s">
        <v>155</v>
      </c>
      <c r="BM111" s="22" t="s">
        <v>180</v>
      </c>
    </row>
    <row r="112" s="11" customFormat="1">
      <c r="B112" s="231"/>
      <c r="C112" s="232"/>
      <c r="D112" s="233" t="s">
        <v>164</v>
      </c>
      <c r="E112" s="234" t="s">
        <v>23</v>
      </c>
      <c r="F112" s="235" t="s">
        <v>181</v>
      </c>
      <c r="G112" s="232"/>
      <c r="H112" s="236">
        <v>62300</v>
      </c>
      <c r="I112" s="237"/>
      <c r="J112" s="232"/>
      <c r="K112" s="232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164</v>
      </c>
      <c r="AU112" s="242" t="s">
        <v>85</v>
      </c>
      <c r="AV112" s="11" t="s">
        <v>85</v>
      </c>
      <c r="AW112" s="11" t="s">
        <v>38</v>
      </c>
      <c r="AX112" s="11" t="s">
        <v>83</v>
      </c>
      <c r="AY112" s="242" t="s">
        <v>147</v>
      </c>
    </row>
    <row r="113" s="1" customFormat="1" ht="38.25" customHeight="1">
      <c r="B113" s="44"/>
      <c r="C113" s="219" t="s">
        <v>182</v>
      </c>
      <c r="D113" s="219" t="s">
        <v>150</v>
      </c>
      <c r="E113" s="220" t="s">
        <v>183</v>
      </c>
      <c r="F113" s="221" t="s">
        <v>184</v>
      </c>
      <c r="G113" s="222" t="s">
        <v>153</v>
      </c>
      <c r="H113" s="223">
        <v>890</v>
      </c>
      <c r="I113" s="224"/>
      <c r="J113" s="225">
        <f>ROUND(I113*H113,2)</f>
        <v>0</v>
      </c>
      <c r="K113" s="221" t="s">
        <v>154</v>
      </c>
      <c r="L113" s="70"/>
      <c r="M113" s="226" t="s">
        <v>23</v>
      </c>
      <c r="N113" s="227" t="s">
        <v>46</v>
      </c>
      <c r="O113" s="45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AR113" s="22" t="s">
        <v>155</v>
      </c>
      <c r="AT113" s="22" t="s">
        <v>150</v>
      </c>
      <c r="AU113" s="22" t="s">
        <v>85</v>
      </c>
      <c r="AY113" s="22" t="s">
        <v>147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2" t="s">
        <v>83</v>
      </c>
      <c r="BK113" s="230">
        <f>ROUND(I113*H113,2)</f>
        <v>0</v>
      </c>
      <c r="BL113" s="22" t="s">
        <v>155</v>
      </c>
      <c r="BM113" s="22" t="s">
        <v>185</v>
      </c>
    </row>
    <row r="114" s="1" customFormat="1" ht="25.5" customHeight="1">
      <c r="B114" s="44"/>
      <c r="C114" s="219" t="s">
        <v>186</v>
      </c>
      <c r="D114" s="219" t="s">
        <v>150</v>
      </c>
      <c r="E114" s="220" t="s">
        <v>187</v>
      </c>
      <c r="F114" s="221" t="s">
        <v>188</v>
      </c>
      <c r="G114" s="222" t="s">
        <v>153</v>
      </c>
      <c r="H114" s="223">
        <v>890</v>
      </c>
      <c r="I114" s="224"/>
      <c r="J114" s="225">
        <f>ROUND(I114*H114,2)</f>
        <v>0</v>
      </c>
      <c r="K114" s="221" t="s">
        <v>154</v>
      </c>
      <c r="L114" s="70"/>
      <c r="M114" s="226" t="s">
        <v>23</v>
      </c>
      <c r="N114" s="227" t="s">
        <v>46</v>
      </c>
      <c r="O114" s="4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2" t="s">
        <v>155</v>
      </c>
      <c r="AT114" s="22" t="s">
        <v>150</v>
      </c>
      <c r="AU114" s="22" t="s">
        <v>85</v>
      </c>
      <c r="AY114" s="22" t="s">
        <v>147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83</v>
      </c>
      <c r="BK114" s="230">
        <f>ROUND(I114*H114,2)</f>
        <v>0</v>
      </c>
      <c r="BL114" s="22" t="s">
        <v>155</v>
      </c>
      <c r="BM114" s="22" t="s">
        <v>189</v>
      </c>
    </row>
    <row r="115" s="1" customFormat="1" ht="25.5" customHeight="1">
      <c r="B115" s="44"/>
      <c r="C115" s="219" t="s">
        <v>171</v>
      </c>
      <c r="D115" s="219" t="s">
        <v>150</v>
      </c>
      <c r="E115" s="220" t="s">
        <v>190</v>
      </c>
      <c r="F115" s="221" t="s">
        <v>191</v>
      </c>
      <c r="G115" s="222" t="s">
        <v>153</v>
      </c>
      <c r="H115" s="223">
        <v>62300</v>
      </c>
      <c r="I115" s="224"/>
      <c r="J115" s="225">
        <f>ROUND(I115*H115,2)</f>
        <v>0</v>
      </c>
      <c r="K115" s="221" t="s">
        <v>154</v>
      </c>
      <c r="L115" s="70"/>
      <c r="M115" s="226" t="s">
        <v>23</v>
      </c>
      <c r="N115" s="227" t="s">
        <v>46</v>
      </c>
      <c r="O115" s="45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AR115" s="22" t="s">
        <v>155</v>
      </c>
      <c r="AT115" s="22" t="s">
        <v>150</v>
      </c>
      <c r="AU115" s="22" t="s">
        <v>85</v>
      </c>
      <c r="AY115" s="22" t="s">
        <v>147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83</v>
      </c>
      <c r="BK115" s="230">
        <f>ROUND(I115*H115,2)</f>
        <v>0</v>
      </c>
      <c r="BL115" s="22" t="s">
        <v>155</v>
      </c>
      <c r="BM115" s="22" t="s">
        <v>192</v>
      </c>
    </row>
    <row r="116" s="1" customFormat="1" ht="25.5" customHeight="1">
      <c r="B116" s="44"/>
      <c r="C116" s="219" t="s">
        <v>193</v>
      </c>
      <c r="D116" s="219" t="s">
        <v>150</v>
      </c>
      <c r="E116" s="220" t="s">
        <v>194</v>
      </c>
      <c r="F116" s="221" t="s">
        <v>195</v>
      </c>
      <c r="G116" s="222" t="s">
        <v>153</v>
      </c>
      <c r="H116" s="223">
        <v>890</v>
      </c>
      <c r="I116" s="224"/>
      <c r="J116" s="225">
        <f>ROUND(I116*H116,2)</f>
        <v>0</v>
      </c>
      <c r="K116" s="221" t="s">
        <v>154</v>
      </c>
      <c r="L116" s="70"/>
      <c r="M116" s="226" t="s">
        <v>23</v>
      </c>
      <c r="N116" s="227" t="s">
        <v>46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155</v>
      </c>
      <c r="AT116" s="22" t="s">
        <v>150</v>
      </c>
      <c r="AU116" s="22" t="s">
        <v>85</v>
      </c>
      <c r="AY116" s="22" t="s">
        <v>147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83</v>
      </c>
      <c r="BK116" s="230">
        <f>ROUND(I116*H116,2)</f>
        <v>0</v>
      </c>
      <c r="BL116" s="22" t="s">
        <v>155</v>
      </c>
      <c r="BM116" s="22" t="s">
        <v>196</v>
      </c>
    </row>
    <row r="117" s="1" customFormat="1" ht="25.5" customHeight="1">
      <c r="B117" s="44"/>
      <c r="C117" s="219" t="s">
        <v>197</v>
      </c>
      <c r="D117" s="219" t="s">
        <v>150</v>
      </c>
      <c r="E117" s="220" t="s">
        <v>198</v>
      </c>
      <c r="F117" s="221" t="s">
        <v>199</v>
      </c>
      <c r="G117" s="222" t="s">
        <v>200</v>
      </c>
      <c r="H117" s="223">
        <v>4.5</v>
      </c>
      <c r="I117" s="224"/>
      <c r="J117" s="225">
        <f>ROUND(I117*H117,2)</f>
        <v>0</v>
      </c>
      <c r="K117" s="221" t="s">
        <v>154</v>
      </c>
      <c r="L117" s="70"/>
      <c r="M117" s="226" t="s">
        <v>23</v>
      </c>
      <c r="N117" s="227" t="s">
        <v>46</v>
      </c>
      <c r="O117" s="45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AR117" s="22" t="s">
        <v>155</v>
      </c>
      <c r="AT117" s="22" t="s">
        <v>150</v>
      </c>
      <c r="AU117" s="22" t="s">
        <v>85</v>
      </c>
      <c r="AY117" s="22" t="s">
        <v>147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83</v>
      </c>
      <c r="BK117" s="230">
        <f>ROUND(I117*H117,2)</f>
        <v>0</v>
      </c>
      <c r="BL117" s="22" t="s">
        <v>155</v>
      </c>
      <c r="BM117" s="22" t="s">
        <v>201</v>
      </c>
    </row>
    <row r="118" s="11" customFormat="1">
      <c r="B118" s="231"/>
      <c r="C118" s="232"/>
      <c r="D118" s="233" t="s">
        <v>164</v>
      </c>
      <c r="E118" s="234" t="s">
        <v>23</v>
      </c>
      <c r="F118" s="235" t="s">
        <v>202</v>
      </c>
      <c r="G118" s="232"/>
      <c r="H118" s="236">
        <v>4.5</v>
      </c>
      <c r="I118" s="237"/>
      <c r="J118" s="232"/>
      <c r="K118" s="232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164</v>
      </c>
      <c r="AU118" s="242" t="s">
        <v>85</v>
      </c>
      <c r="AV118" s="11" t="s">
        <v>85</v>
      </c>
      <c r="AW118" s="11" t="s">
        <v>38</v>
      </c>
      <c r="AX118" s="11" t="s">
        <v>83</v>
      </c>
      <c r="AY118" s="242" t="s">
        <v>147</v>
      </c>
    </row>
    <row r="119" s="1" customFormat="1" ht="25.5" customHeight="1">
      <c r="B119" s="44"/>
      <c r="C119" s="219" t="s">
        <v>203</v>
      </c>
      <c r="D119" s="219" t="s">
        <v>150</v>
      </c>
      <c r="E119" s="220" t="s">
        <v>204</v>
      </c>
      <c r="F119" s="221" t="s">
        <v>205</v>
      </c>
      <c r="G119" s="222" t="s">
        <v>200</v>
      </c>
      <c r="H119" s="223">
        <v>6</v>
      </c>
      <c r="I119" s="224"/>
      <c r="J119" s="225">
        <f>ROUND(I119*H119,2)</f>
        <v>0</v>
      </c>
      <c r="K119" s="221" t="s">
        <v>154</v>
      </c>
      <c r="L119" s="70"/>
      <c r="M119" s="226" t="s">
        <v>23</v>
      </c>
      <c r="N119" s="227" t="s">
        <v>46</v>
      </c>
      <c r="O119" s="45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22" t="s">
        <v>155</v>
      </c>
      <c r="AT119" s="22" t="s">
        <v>150</v>
      </c>
      <c r="AU119" s="22" t="s">
        <v>85</v>
      </c>
      <c r="AY119" s="22" t="s">
        <v>147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2" t="s">
        <v>83</v>
      </c>
      <c r="BK119" s="230">
        <f>ROUND(I119*H119,2)</f>
        <v>0</v>
      </c>
      <c r="BL119" s="22" t="s">
        <v>155</v>
      </c>
      <c r="BM119" s="22" t="s">
        <v>206</v>
      </c>
    </row>
    <row r="120" s="1" customFormat="1" ht="25.5" customHeight="1">
      <c r="B120" s="44"/>
      <c r="C120" s="219" t="s">
        <v>207</v>
      </c>
      <c r="D120" s="219" t="s">
        <v>150</v>
      </c>
      <c r="E120" s="220" t="s">
        <v>208</v>
      </c>
      <c r="F120" s="221" t="s">
        <v>209</v>
      </c>
      <c r="G120" s="222" t="s">
        <v>200</v>
      </c>
      <c r="H120" s="223">
        <v>4.5</v>
      </c>
      <c r="I120" s="224"/>
      <c r="J120" s="225">
        <f>ROUND(I120*H120,2)</f>
        <v>0</v>
      </c>
      <c r="K120" s="221" t="s">
        <v>154</v>
      </c>
      <c r="L120" s="70"/>
      <c r="M120" s="226" t="s">
        <v>23</v>
      </c>
      <c r="N120" s="227" t="s">
        <v>46</v>
      </c>
      <c r="O120" s="4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2" t="s">
        <v>155</v>
      </c>
      <c r="AT120" s="22" t="s">
        <v>150</v>
      </c>
      <c r="AU120" s="22" t="s">
        <v>85</v>
      </c>
      <c r="AY120" s="22" t="s">
        <v>147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83</v>
      </c>
      <c r="BK120" s="230">
        <f>ROUND(I120*H120,2)</f>
        <v>0</v>
      </c>
      <c r="BL120" s="22" t="s">
        <v>155</v>
      </c>
      <c r="BM120" s="22" t="s">
        <v>210</v>
      </c>
    </row>
    <row r="121" s="1" customFormat="1" ht="51" customHeight="1">
      <c r="B121" s="44"/>
      <c r="C121" s="219" t="s">
        <v>211</v>
      </c>
      <c r="D121" s="219" t="s">
        <v>150</v>
      </c>
      <c r="E121" s="220" t="s">
        <v>212</v>
      </c>
      <c r="F121" s="221" t="s">
        <v>213</v>
      </c>
      <c r="G121" s="222" t="s">
        <v>200</v>
      </c>
      <c r="H121" s="223">
        <v>2</v>
      </c>
      <c r="I121" s="224"/>
      <c r="J121" s="225">
        <f>ROUND(I121*H121,2)</f>
        <v>0</v>
      </c>
      <c r="K121" s="221" t="s">
        <v>154</v>
      </c>
      <c r="L121" s="70"/>
      <c r="M121" s="226" t="s">
        <v>23</v>
      </c>
      <c r="N121" s="227" t="s">
        <v>46</v>
      </c>
      <c r="O121" s="45"/>
      <c r="P121" s="228">
        <f>O121*H121</f>
        <v>0</v>
      </c>
      <c r="Q121" s="228">
        <v>0.027300000000000001</v>
      </c>
      <c r="R121" s="228">
        <f>Q121*H121</f>
        <v>0.054600000000000003</v>
      </c>
      <c r="S121" s="228">
        <v>0</v>
      </c>
      <c r="T121" s="229">
        <f>S121*H121</f>
        <v>0</v>
      </c>
      <c r="AR121" s="22" t="s">
        <v>155</v>
      </c>
      <c r="AT121" s="22" t="s">
        <v>150</v>
      </c>
      <c r="AU121" s="22" t="s">
        <v>85</v>
      </c>
      <c r="AY121" s="22" t="s">
        <v>147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2" t="s">
        <v>83</v>
      </c>
      <c r="BK121" s="230">
        <f>ROUND(I121*H121,2)</f>
        <v>0</v>
      </c>
      <c r="BL121" s="22" t="s">
        <v>155</v>
      </c>
      <c r="BM121" s="22" t="s">
        <v>214</v>
      </c>
    </row>
    <row r="122" s="11" customFormat="1">
      <c r="B122" s="231"/>
      <c r="C122" s="232"/>
      <c r="D122" s="233" t="s">
        <v>164</v>
      </c>
      <c r="E122" s="234" t="s">
        <v>23</v>
      </c>
      <c r="F122" s="235" t="s">
        <v>215</v>
      </c>
      <c r="G122" s="232"/>
      <c r="H122" s="236">
        <v>2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164</v>
      </c>
      <c r="AU122" s="242" t="s">
        <v>85</v>
      </c>
      <c r="AV122" s="11" t="s">
        <v>85</v>
      </c>
      <c r="AW122" s="11" t="s">
        <v>38</v>
      </c>
      <c r="AX122" s="11" t="s">
        <v>83</v>
      </c>
      <c r="AY122" s="242" t="s">
        <v>147</v>
      </c>
    </row>
    <row r="123" s="1" customFormat="1" ht="51" customHeight="1">
      <c r="B123" s="44"/>
      <c r="C123" s="219" t="s">
        <v>10</v>
      </c>
      <c r="D123" s="219" t="s">
        <v>150</v>
      </c>
      <c r="E123" s="220" t="s">
        <v>216</v>
      </c>
      <c r="F123" s="221" t="s">
        <v>217</v>
      </c>
      <c r="G123" s="222" t="s">
        <v>200</v>
      </c>
      <c r="H123" s="223">
        <v>5</v>
      </c>
      <c r="I123" s="224"/>
      <c r="J123" s="225">
        <f>ROUND(I123*H123,2)</f>
        <v>0</v>
      </c>
      <c r="K123" s="221" t="s">
        <v>154</v>
      </c>
      <c r="L123" s="70"/>
      <c r="M123" s="226" t="s">
        <v>23</v>
      </c>
      <c r="N123" s="227" t="s">
        <v>46</v>
      </c>
      <c r="O123" s="45"/>
      <c r="P123" s="228">
        <f>O123*H123</f>
        <v>0</v>
      </c>
      <c r="Q123" s="228">
        <v>0.041640000000000003</v>
      </c>
      <c r="R123" s="228">
        <f>Q123*H123</f>
        <v>0.20820000000000002</v>
      </c>
      <c r="S123" s="228">
        <v>0</v>
      </c>
      <c r="T123" s="229">
        <f>S123*H123</f>
        <v>0</v>
      </c>
      <c r="AR123" s="22" t="s">
        <v>155</v>
      </c>
      <c r="AT123" s="22" t="s">
        <v>150</v>
      </c>
      <c r="AU123" s="22" t="s">
        <v>85</v>
      </c>
      <c r="AY123" s="22" t="s">
        <v>147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22" t="s">
        <v>83</v>
      </c>
      <c r="BK123" s="230">
        <f>ROUND(I123*H123,2)</f>
        <v>0</v>
      </c>
      <c r="BL123" s="22" t="s">
        <v>155</v>
      </c>
      <c r="BM123" s="22" t="s">
        <v>218</v>
      </c>
    </row>
    <row r="124" s="11" customFormat="1">
      <c r="B124" s="231"/>
      <c r="C124" s="232"/>
      <c r="D124" s="233" t="s">
        <v>164</v>
      </c>
      <c r="E124" s="234" t="s">
        <v>23</v>
      </c>
      <c r="F124" s="235" t="s">
        <v>219</v>
      </c>
      <c r="G124" s="232"/>
      <c r="H124" s="236">
        <v>5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164</v>
      </c>
      <c r="AU124" s="242" t="s">
        <v>85</v>
      </c>
      <c r="AV124" s="11" t="s">
        <v>85</v>
      </c>
      <c r="AW124" s="11" t="s">
        <v>38</v>
      </c>
      <c r="AX124" s="11" t="s">
        <v>83</v>
      </c>
      <c r="AY124" s="242" t="s">
        <v>147</v>
      </c>
    </row>
    <row r="125" s="1" customFormat="1" ht="25.5" customHeight="1">
      <c r="B125" s="44"/>
      <c r="C125" s="219" t="s">
        <v>220</v>
      </c>
      <c r="D125" s="219" t="s">
        <v>150</v>
      </c>
      <c r="E125" s="220" t="s">
        <v>221</v>
      </c>
      <c r="F125" s="221" t="s">
        <v>222</v>
      </c>
      <c r="G125" s="222" t="s">
        <v>153</v>
      </c>
      <c r="H125" s="223">
        <v>14.85</v>
      </c>
      <c r="I125" s="224"/>
      <c r="J125" s="225">
        <f>ROUND(I125*H125,2)</f>
        <v>0</v>
      </c>
      <c r="K125" s="221" t="s">
        <v>154</v>
      </c>
      <c r="L125" s="70"/>
      <c r="M125" s="226" t="s">
        <v>23</v>
      </c>
      <c r="N125" s="227" t="s">
        <v>46</v>
      </c>
      <c r="O125" s="45"/>
      <c r="P125" s="228">
        <f>O125*H125</f>
        <v>0</v>
      </c>
      <c r="Q125" s="228">
        <v>0</v>
      </c>
      <c r="R125" s="228">
        <f>Q125*H125</f>
        <v>0</v>
      </c>
      <c r="S125" s="228">
        <v>0.26100000000000001</v>
      </c>
      <c r="T125" s="229">
        <f>S125*H125</f>
        <v>3.8758500000000002</v>
      </c>
      <c r="AR125" s="22" t="s">
        <v>155</v>
      </c>
      <c r="AT125" s="22" t="s">
        <v>150</v>
      </c>
      <c r="AU125" s="22" t="s">
        <v>85</v>
      </c>
      <c r="AY125" s="22" t="s">
        <v>147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83</v>
      </c>
      <c r="BK125" s="230">
        <f>ROUND(I125*H125,2)</f>
        <v>0</v>
      </c>
      <c r="BL125" s="22" t="s">
        <v>155</v>
      </c>
      <c r="BM125" s="22" t="s">
        <v>223</v>
      </c>
    </row>
    <row r="126" s="11" customFormat="1">
      <c r="B126" s="231"/>
      <c r="C126" s="232"/>
      <c r="D126" s="233" t="s">
        <v>164</v>
      </c>
      <c r="E126" s="234" t="s">
        <v>23</v>
      </c>
      <c r="F126" s="235" t="s">
        <v>224</v>
      </c>
      <c r="G126" s="232"/>
      <c r="H126" s="236">
        <v>14.85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164</v>
      </c>
      <c r="AU126" s="242" t="s">
        <v>85</v>
      </c>
      <c r="AV126" s="11" t="s">
        <v>85</v>
      </c>
      <c r="AW126" s="11" t="s">
        <v>38</v>
      </c>
      <c r="AX126" s="11" t="s">
        <v>83</v>
      </c>
      <c r="AY126" s="242" t="s">
        <v>147</v>
      </c>
    </row>
    <row r="127" s="1" customFormat="1" ht="25.5" customHeight="1">
      <c r="B127" s="44"/>
      <c r="C127" s="219" t="s">
        <v>225</v>
      </c>
      <c r="D127" s="219" t="s">
        <v>150</v>
      </c>
      <c r="E127" s="220" t="s">
        <v>226</v>
      </c>
      <c r="F127" s="221" t="s">
        <v>227</v>
      </c>
      <c r="G127" s="222" t="s">
        <v>153</v>
      </c>
      <c r="H127" s="223">
        <v>5.2000000000000002</v>
      </c>
      <c r="I127" s="224"/>
      <c r="J127" s="225">
        <f>ROUND(I127*H127,2)</f>
        <v>0</v>
      </c>
      <c r="K127" s="221" t="s">
        <v>154</v>
      </c>
      <c r="L127" s="70"/>
      <c r="M127" s="226" t="s">
        <v>23</v>
      </c>
      <c r="N127" s="227" t="s">
        <v>46</v>
      </c>
      <c r="O127" s="45"/>
      <c r="P127" s="228">
        <f>O127*H127</f>
        <v>0</v>
      </c>
      <c r="Q127" s="228">
        <v>0</v>
      </c>
      <c r="R127" s="228">
        <f>Q127*H127</f>
        <v>0</v>
      </c>
      <c r="S127" s="228">
        <v>0.02</v>
      </c>
      <c r="T127" s="229">
        <f>S127*H127</f>
        <v>0.10400000000000001</v>
      </c>
      <c r="AR127" s="22" t="s">
        <v>155</v>
      </c>
      <c r="AT127" s="22" t="s">
        <v>150</v>
      </c>
      <c r="AU127" s="22" t="s">
        <v>85</v>
      </c>
      <c r="AY127" s="22" t="s">
        <v>147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83</v>
      </c>
      <c r="BK127" s="230">
        <f>ROUND(I127*H127,2)</f>
        <v>0</v>
      </c>
      <c r="BL127" s="22" t="s">
        <v>155</v>
      </c>
      <c r="BM127" s="22" t="s">
        <v>228</v>
      </c>
    </row>
    <row r="128" s="11" customFormat="1">
      <c r="B128" s="231"/>
      <c r="C128" s="232"/>
      <c r="D128" s="233" t="s">
        <v>164</v>
      </c>
      <c r="E128" s="234" t="s">
        <v>23</v>
      </c>
      <c r="F128" s="235" t="s">
        <v>229</v>
      </c>
      <c r="G128" s="232"/>
      <c r="H128" s="236">
        <v>5.2000000000000002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164</v>
      </c>
      <c r="AU128" s="242" t="s">
        <v>85</v>
      </c>
      <c r="AV128" s="11" t="s">
        <v>85</v>
      </c>
      <c r="AW128" s="11" t="s">
        <v>38</v>
      </c>
      <c r="AX128" s="11" t="s">
        <v>83</v>
      </c>
      <c r="AY128" s="242" t="s">
        <v>147</v>
      </c>
    </row>
    <row r="129" s="1" customFormat="1" ht="25.5" customHeight="1">
      <c r="B129" s="44"/>
      <c r="C129" s="219" t="s">
        <v>230</v>
      </c>
      <c r="D129" s="219" t="s">
        <v>150</v>
      </c>
      <c r="E129" s="220" t="s">
        <v>231</v>
      </c>
      <c r="F129" s="221" t="s">
        <v>232</v>
      </c>
      <c r="G129" s="222" t="s">
        <v>153</v>
      </c>
      <c r="H129" s="223">
        <v>5</v>
      </c>
      <c r="I129" s="224"/>
      <c r="J129" s="225">
        <f>ROUND(I129*H129,2)</f>
        <v>0</v>
      </c>
      <c r="K129" s="221" t="s">
        <v>154</v>
      </c>
      <c r="L129" s="70"/>
      <c r="M129" s="226" t="s">
        <v>23</v>
      </c>
      <c r="N129" s="227" t="s">
        <v>46</v>
      </c>
      <c r="O129" s="45"/>
      <c r="P129" s="228">
        <f>O129*H129</f>
        <v>0</v>
      </c>
      <c r="Q129" s="228">
        <v>0.05985</v>
      </c>
      <c r="R129" s="228">
        <f>Q129*H129</f>
        <v>0.29925000000000002</v>
      </c>
      <c r="S129" s="228">
        <v>0</v>
      </c>
      <c r="T129" s="229">
        <f>S129*H129</f>
        <v>0</v>
      </c>
      <c r="AR129" s="22" t="s">
        <v>155</v>
      </c>
      <c r="AT129" s="22" t="s">
        <v>150</v>
      </c>
      <c r="AU129" s="22" t="s">
        <v>85</v>
      </c>
      <c r="AY129" s="22" t="s">
        <v>147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22" t="s">
        <v>83</v>
      </c>
      <c r="BK129" s="230">
        <f>ROUND(I129*H129,2)</f>
        <v>0</v>
      </c>
      <c r="BL129" s="22" t="s">
        <v>155</v>
      </c>
      <c r="BM129" s="22" t="s">
        <v>233</v>
      </c>
    </row>
    <row r="130" s="11" customFormat="1">
      <c r="B130" s="231"/>
      <c r="C130" s="232"/>
      <c r="D130" s="233" t="s">
        <v>164</v>
      </c>
      <c r="E130" s="234" t="s">
        <v>23</v>
      </c>
      <c r="F130" s="235" t="s">
        <v>234</v>
      </c>
      <c r="G130" s="232"/>
      <c r="H130" s="236">
        <v>5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164</v>
      </c>
      <c r="AU130" s="242" t="s">
        <v>85</v>
      </c>
      <c r="AV130" s="11" t="s">
        <v>85</v>
      </c>
      <c r="AW130" s="11" t="s">
        <v>38</v>
      </c>
      <c r="AX130" s="11" t="s">
        <v>83</v>
      </c>
      <c r="AY130" s="242" t="s">
        <v>147</v>
      </c>
    </row>
    <row r="131" s="10" customFormat="1" ht="29.88" customHeight="1">
      <c r="B131" s="203"/>
      <c r="C131" s="204"/>
      <c r="D131" s="205" t="s">
        <v>74</v>
      </c>
      <c r="E131" s="217" t="s">
        <v>235</v>
      </c>
      <c r="F131" s="217" t="s">
        <v>236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SUM(P132:P136)</f>
        <v>0</v>
      </c>
      <c r="Q131" s="211"/>
      <c r="R131" s="212">
        <f>SUM(R132:R136)</f>
        <v>0</v>
      </c>
      <c r="S131" s="211"/>
      <c r="T131" s="213">
        <f>SUM(T132:T136)</f>
        <v>0</v>
      </c>
      <c r="AR131" s="214" t="s">
        <v>83</v>
      </c>
      <c r="AT131" s="215" t="s">
        <v>74</v>
      </c>
      <c r="AU131" s="215" t="s">
        <v>83</v>
      </c>
      <c r="AY131" s="214" t="s">
        <v>147</v>
      </c>
      <c r="BK131" s="216">
        <f>SUM(BK132:BK136)</f>
        <v>0</v>
      </c>
    </row>
    <row r="132" s="1" customFormat="1" ht="25.5" customHeight="1">
      <c r="B132" s="44"/>
      <c r="C132" s="219" t="s">
        <v>237</v>
      </c>
      <c r="D132" s="219" t="s">
        <v>150</v>
      </c>
      <c r="E132" s="220" t="s">
        <v>238</v>
      </c>
      <c r="F132" s="221" t="s">
        <v>239</v>
      </c>
      <c r="G132" s="222" t="s">
        <v>240</v>
      </c>
      <c r="H132" s="223">
        <v>9.7050000000000001</v>
      </c>
      <c r="I132" s="224"/>
      <c r="J132" s="225">
        <f>ROUND(I132*H132,2)</f>
        <v>0</v>
      </c>
      <c r="K132" s="221" t="s">
        <v>154</v>
      </c>
      <c r="L132" s="70"/>
      <c r="M132" s="226" t="s">
        <v>23</v>
      </c>
      <c r="N132" s="227" t="s">
        <v>46</v>
      </c>
      <c r="O132" s="45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AR132" s="22" t="s">
        <v>155</v>
      </c>
      <c r="AT132" s="22" t="s">
        <v>150</v>
      </c>
      <c r="AU132" s="22" t="s">
        <v>85</v>
      </c>
      <c r="AY132" s="22" t="s">
        <v>147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2" t="s">
        <v>83</v>
      </c>
      <c r="BK132" s="230">
        <f>ROUND(I132*H132,2)</f>
        <v>0</v>
      </c>
      <c r="BL132" s="22" t="s">
        <v>155</v>
      </c>
      <c r="BM132" s="22" t="s">
        <v>241</v>
      </c>
    </row>
    <row r="133" s="1" customFormat="1" ht="25.5" customHeight="1">
      <c r="B133" s="44"/>
      <c r="C133" s="219" t="s">
        <v>242</v>
      </c>
      <c r="D133" s="219" t="s">
        <v>150</v>
      </c>
      <c r="E133" s="220" t="s">
        <v>243</v>
      </c>
      <c r="F133" s="221" t="s">
        <v>244</v>
      </c>
      <c r="G133" s="222" t="s">
        <v>240</v>
      </c>
      <c r="H133" s="223">
        <v>9.7050000000000001</v>
      </c>
      <c r="I133" s="224"/>
      <c r="J133" s="225">
        <f>ROUND(I133*H133,2)</f>
        <v>0</v>
      </c>
      <c r="K133" s="221" t="s">
        <v>154</v>
      </c>
      <c r="L133" s="70"/>
      <c r="M133" s="226" t="s">
        <v>23</v>
      </c>
      <c r="N133" s="227" t="s">
        <v>46</v>
      </c>
      <c r="O133" s="45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AR133" s="22" t="s">
        <v>155</v>
      </c>
      <c r="AT133" s="22" t="s">
        <v>150</v>
      </c>
      <c r="AU133" s="22" t="s">
        <v>85</v>
      </c>
      <c r="AY133" s="22" t="s">
        <v>147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" t="s">
        <v>83</v>
      </c>
      <c r="BK133" s="230">
        <f>ROUND(I133*H133,2)</f>
        <v>0</v>
      </c>
      <c r="BL133" s="22" t="s">
        <v>155</v>
      </c>
      <c r="BM133" s="22" t="s">
        <v>245</v>
      </c>
    </row>
    <row r="134" s="1" customFormat="1" ht="25.5" customHeight="1">
      <c r="B134" s="44"/>
      <c r="C134" s="219" t="s">
        <v>9</v>
      </c>
      <c r="D134" s="219" t="s">
        <v>150</v>
      </c>
      <c r="E134" s="220" t="s">
        <v>246</v>
      </c>
      <c r="F134" s="221" t="s">
        <v>247</v>
      </c>
      <c r="G134" s="222" t="s">
        <v>240</v>
      </c>
      <c r="H134" s="223">
        <v>97.049999999999997</v>
      </c>
      <c r="I134" s="224"/>
      <c r="J134" s="225">
        <f>ROUND(I134*H134,2)</f>
        <v>0</v>
      </c>
      <c r="K134" s="221" t="s">
        <v>154</v>
      </c>
      <c r="L134" s="70"/>
      <c r="M134" s="226" t="s">
        <v>23</v>
      </c>
      <c r="N134" s="227" t="s">
        <v>46</v>
      </c>
      <c r="O134" s="45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AR134" s="22" t="s">
        <v>155</v>
      </c>
      <c r="AT134" s="22" t="s">
        <v>150</v>
      </c>
      <c r="AU134" s="22" t="s">
        <v>85</v>
      </c>
      <c r="AY134" s="22" t="s">
        <v>147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" t="s">
        <v>83</v>
      </c>
      <c r="BK134" s="230">
        <f>ROUND(I134*H134,2)</f>
        <v>0</v>
      </c>
      <c r="BL134" s="22" t="s">
        <v>155</v>
      </c>
      <c r="BM134" s="22" t="s">
        <v>248</v>
      </c>
    </row>
    <row r="135" s="11" customFormat="1">
      <c r="B135" s="231"/>
      <c r="C135" s="232"/>
      <c r="D135" s="233" t="s">
        <v>164</v>
      </c>
      <c r="E135" s="232"/>
      <c r="F135" s="235" t="s">
        <v>249</v>
      </c>
      <c r="G135" s="232"/>
      <c r="H135" s="236">
        <v>97.049999999999997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164</v>
      </c>
      <c r="AU135" s="242" t="s">
        <v>85</v>
      </c>
      <c r="AV135" s="11" t="s">
        <v>85</v>
      </c>
      <c r="AW135" s="11" t="s">
        <v>6</v>
      </c>
      <c r="AX135" s="11" t="s">
        <v>83</v>
      </c>
      <c r="AY135" s="242" t="s">
        <v>147</v>
      </c>
    </row>
    <row r="136" s="1" customFormat="1" ht="38.25" customHeight="1">
      <c r="B136" s="44"/>
      <c r="C136" s="219" t="s">
        <v>250</v>
      </c>
      <c r="D136" s="219" t="s">
        <v>150</v>
      </c>
      <c r="E136" s="220" t="s">
        <v>251</v>
      </c>
      <c r="F136" s="221" t="s">
        <v>252</v>
      </c>
      <c r="G136" s="222" t="s">
        <v>240</v>
      </c>
      <c r="H136" s="223">
        <v>5.6619999999999999</v>
      </c>
      <c r="I136" s="224"/>
      <c r="J136" s="225">
        <f>ROUND(I136*H136,2)</f>
        <v>0</v>
      </c>
      <c r="K136" s="221" t="s">
        <v>154</v>
      </c>
      <c r="L136" s="70"/>
      <c r="M136" s="226" t="s">
        <v>23</v>
      </c>
      <c r="N136" s="227" t="s">
        <v>46</v>
      </c>
      <c r="O136" s="45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AR136" s="22" t="s">
        <v>155</v>
      </c>
      <c r="AT136" s="22" t="s">
        <v>150</v>
      </c>
      <c r="AU136" s="22" t="s">
        <v>85</v>
      </c>
      <c r="AY136" s="22" t="s">
        <v>147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83</v>
      </c>
      <c r="BK136" s="230">
        <f>ROUND(I136*H136,2)</f>
        <v>0</v>
      </c>
      <c r="BL136" s="22" t="s">
        <v>155</v>
      </c>
      <c r="BM136" s="22" t="s">
        <v>253</v>
      </c>
    </row>
    <row r="137" s="10" customFormat="1" ht="29.88" customHeight="1">
      <c r="B137" s="203"/>
      <c r="C137" s="204"/>
      <c r="D137" s="205" t="s">
        <v>74</v>
      </c>
      <c r="E137" s="217" t="s">
        <v>254</v>
      </c>
      <c r="F137" s="217" t="s">
        <v>255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P138</f>
        <v>0</v>
      </c>
      <c r="Q137" s="211"/>
      <c r="R137" s="212">
        <f>R138</f>
        <v>0</v>
      </c>
      <c r="S137" s="211"/>
      <c r="T137" s="213">
        <f>T138</f>
        <v>0</v>
      </c>
      <c r="AR137" s="214" t="s">
        <v>83</v>
      </c>
      <c r="AT137" s="215" t="s">
        <v>74</v>
      </c>
      <c r="AU137" s="215" t="s">
        <v>83</v>
      </c>
      <c r="AY137" s="214" t="s">
        <v>147</v>
      </c>
      <c r="BK137" s="216">
        <f>BK138</f>
        <v>0</v>
      </c>
    </row>
    <row r="138" s="1" customFormat="1" ht="38.25" customHeight="1">
      <c r="B138" s="44"/>
      <c r="C138" s="219" t="s">
        <v>256</v>
      </c>
      <c r="D138" s="219" t="s">
        <v>150</v>
      </c>
      <c r="E138" s="220" t="s">
        <v>257</v>
      </c>
      <c r="F138" s="221" t="s">
        <v>258</v>
      </c>
      <c r="G138" s="222" t="s">
        <v>240</v>
      </c>
      <c r="H138" s="223">
        <v>1.47</v>
      </c>
      <c r="I138" s="224"/>
      <c r="J138" s="225">
        <f>ROUND(I138*H138,2)</f>
        <v>0</v>
      </c>
      <c r="K138" s="221" t="s">
        <v>154</v>
      </c>
      <c r="L138" s="70"/>
      <c r="M138" s="226" t="s">
        <v>23</v>
      </c>
      <c r="N138" s="227" t="s">
        <v>46</v>
      </c>
      <c r="O138" s="45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AR138" s="22" t="s">
        <v>155</v>
      </c>
      <c r="AT138" s="22" t="s">
        <v>150</v>
      </c>
      <c r="AU138" s="22" t="s">
        <v>85</v>
      </c>
      <c r="AY138" s="22" t="s">
        <v>147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" t="s">
        <v>83</v>
      </c>
      <c r="BK138" s="230">
        <f>ROUND(I138*H138,2)</f>
        <v>0</v>
      </c>
      <c r="BL138" s="22" t="s">
        <v>155</v>
      </c>
      <c r="BM138" s="22" t="s">
        <v>259</v>
      </c>
    </row>
    <row r="139" s="10" customFormat="1" ht="37.44" customHeight="1">
      <c r="B139" s="203"/>
      <c r="C139" s="204"/>
      <c r="D139" s="205" t="s">
        <v>74</v>
      </c>
      <c r="E139" s="206" t="s">
        <v>260</v>
      </c>
      <c r="F139" s="206" t="s">
        <v>261</v>
      </c>
      <c r="G139" s="204"/>
      <c r="H139" s="204"/>
      <c r="I139" s="207"/>
      <c r="J139" s="208">
        <f>BK139</f>
        <v>0</v>
      </c>
      <c r="K139" s="204"/>
      <c r="L139" s="209"/>
      <c r="M139" s="210"/>
      <c r="N139" s="211"/>
      <c r="O139" s="211"/>
      <c r="P139" s="212">
        <f>P140+P150+P154+P208+P212+P306+P326+P331+P351+P371+P376</f>
        <v>0</v>
      </c>
      <c r="Q139" s="211"/>
      <c r="R139" s="212">
        <f>R140+R150+R154+R208+R212+R306+R326+R331+R351+R371+R376</f>
        <v>30.165452769999998</v>
      </c>
      <c r="S139" s="211"/>
      <c r="T139" s="213">
        <f>T140+T150+T154+T208+T212+T306+T326+T331+T351+T371+T376</f>
        <v>5.7250520000000007</v>
      </c>
      <c r="AR139" s="214" t="s">
        <v>85</v>
      </c>
      <c r="AT139" s="215" t="s">
        <v>74</v>
      </c>
      <c r="AU139" s="215" t="s">
        <v>75</v>
      </c>
      <c r="AY139" s="214" t="s">
        <v>147</v>
      </c>
      <c r="BK139" s="216">
        <f>BK140+BK150+BK154+BK208+BK212+BK306+BK326+BK331+BK351+BK371+BK376</f>
        <v>0</v>
      </c>
    </row>
    <row r="140" s="10" customFormat="1" ht="19.92" customHeight="1">
      <c r="B140" s="203"/>
      <c r="C140" s="204"/>
      <c r="D140" s="205" t="s">
        <v>74</v>
      </c>
      <c r="E140" s="217" t="s">
        <v>262</v>
      </c>
      <c r="F140" s="217" t="s">
        <v>263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SUM(P141:P149)</f>
        <v>0</v>
      </c>
      <c r="Q140" s="211"/>
      <c r="R140" s="212">
        <f>SUM(R141:R149)</f>
        <v>1.0443880000000001</v>
      </c>
      <c r="S140" s="211"/>
      <c r="T140" s="213">
        <f>SUM(T141:T149)</f>
        <v>0</v>
      </c>
      <c r="AR140" s="214" t="s">
        <v>85</v>
      </c>
      <c r="AT140" s="215" t="s">
        <v>74</v>
      </c>
      <c r="AU140" s="215" t="s">
        <v>83</v>
      </c>
      <c r="AY140" s="214" t="s">
        <v>147</v>
      </c>
      <c r="BK140" s="216">
        <f>SUM(BK141:BK149)</f>
        <v>0</v>
      </c>
    </row>
    <row r="141" s="1" customFormat="1" ht="25.5" customHeight="1">
      <c r="B141" s="44"/>
      <c r="C141" s="219" t="s">
        <v>264</v>
      </c>
      <c r="D141" s="219" t="s">
        <v>150</v>
      </c>
      <c r="E141" s="220" t="s">
        <v>265</v>
      </c>
      <c r="F141" s="221" t="s">
        <v>266</v>
      </c>
      <c r="G141" s="222" t="s">
        <v>153</v>
      </c>
      <c r="H141" s="223">
        <v>70</v>
      </c>
      <c r="I141" s="224"/>
      <c r="J141" s="225">
        <f>ROUND(I141*H141,2)</f>
        <v>0</v>
      </c>
      <c r="K141" s="221" t="s">
        <v>154</v>
      </c>
      <c r="L141" s="70"/>
      <c r="M141" s="226" t="s">
        <v>23</v>
      </c>
      <c r="N141" s="227" t="s">
        <v>46</v>
      </c>
      <c r="O141" s="45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AR141" s="22" t="s">
        <v>220</v>
      </c>
      <c r="AT141" s="22" t="s">
        <v>150</v>
      </c>
      <c r="AU141" s="22" t="s">
        <v>85</v>
      </c>
      <c r="AY141" s="22" t="s">
        <v>147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2" t="s">
        <v>83</v>
      </c>
      <c r="BK141" s="230">
        <f>ROUND(I141*H141,2)</f>
        <v>0</v>
      </c>
      <c r="BL141" s="22" t="s">
        <v>220</v>
      </c>
      <c r="BM141" s="22" t="s">
        <v>267</v>
      </c>
    </row>
    <row r="142" s="11" customFormat="1">
      <c r="B142" s="231"/>
      <c r="C142" s="232"/>
      <c r="D142" s="233" t="s">
        <v>164</v>
      </c>
      <c r="E142" s="234" t="s">
        <v>23</v>
      </c>
      <c r="F142" s="235" t="s">
        <v>268</v>
      </c>
      <c r="G142" s="232"/>
      <c r="H142" s="236">
        <v>70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164</v>
      </c>
      <c r="AU142" s="242" t="s">
        <v>85</v>
      </c>
      <c r="AV142" s="11" t="s">
        <v>85</v>
      </c>
      <c r="AW142" s="11" t="s">
        <v>38</v>
      </c>
      <c r="AX142" s="11" t="s">
        <v>83</v>
      </c>
      <c r="AY142" s="242" t="s">
        <v>147</v>
      </c>
    </row>
    <row r="143" s="1" customFormat="1" ht="16.5" customHeight="1">
      <c r="B143" s="44"/>
      <c r="C143" s="243" t="s">
        <v>269</v>
      </c>
      <c r="D143" s="243" t="s">
        <v>270</v>
      </c>
      <c r="E143" s="244" t="s">
        <v>271</v>
      </c>
      <c r="F143" s="245" t="s">
        <v>272</v>
      </c>
      <c r="G143" s="246" t="s">
        <v>153</v>
      </c>
      <c r="H143" s="247">
        <v>71.400000000000006</v>
      </c>
      <c r="I143" s="248"/>
      <c r="J143" s="249">
        <f>ROUND(I143*H143,2)</f>
        <v>0</v>
      </c>
      <c r="K143" s="245" t="s">
        <v>154</v>
      </c>
      <c r="L143" s="250"/>
      <c r="M143" s="251" t="s">
        <v>23</v>
      </c>
      <c r="N143" s="252" t="s">
        <v>46</v>
      </c>
      <c r="O143" s="45"/>
      <c r="P143" s="228">
        <f>O143*H143</f>
        <v>0</v>
      </c>
      <c r="Q143" s="228">
        <v>0.0041999999999999997</v>
      </c>
      <c r="R143" s="228">
        <f>Q143*H143</f>
        <v>0.29987999999999998</v>
      </c>
      <c r="S143" s="228">
        <v>0</v>
      </c>
      <c r="T143" s="229">
        <f>S143*H143</f>
        <v>0</v>
      </c>
      <c r="AR143" s="22" t="s">
        <v>273</v>
      </c>
      <c r="AT143" s="22" t="s">
        <v>270</v>
      </c>
      <c r="AU143" s="22" t="s">
        <v>85</v>
      </c>
      <c r="AY143" s="22" t="s">
        <v>147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83</v>
      </c>
      <c r="BK143" s="230">
        <f>ROUND(I143*H143,2)</f>
        <v>0</v>
      </c>
      <c r="BL143" s="22" t="s">
        <v>220</v>
      </c>
      <c r="BM143" s="22" t="s">
        <v>274</v>
      </c>
    </row>
    <row r="144" s="11" customFormat="1">
      <c r="B144" s="231"/>
      <c r="C144" s="232"/>
      <c r="D144" s="233" t="s">
        <v>164</v>
      </c>
      <c r="E144" s="232"/>
      <c r="F144" s="235" t="s">
        <v>275</v>
      </c>
      <c r="G144" s="232"/>
      <c r="H144" s="236">
        <v>71.400000000000006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164</v>
      </c>
      <c r="AU144" s="242" t="s">
        <v>85</v>
      </c>
      <c r="AV144" s="11" t="s">
        <v>85</v>
      </c>
      <c r="AW144" s="11" t="s">
        <v>6</v>
      </c>
      <c r="AX144" s="11" t="s">
        <v>83</v>
      </c>
      <c r="AY144" s="242" t="s">
        <v>147</v>
      </c>
    </row>
    <row r="145" s="1" customFormat="1" ht="38.25" customHeight="1">
      <c r="B145" s="44"/>
      <c r="C145" s="219" t="s">
        <v>276</v>
      </c>
      <c r="D145" s="219" t="s">
        <v>150</v>
      </c>
      <c r="E145" s="220" t="s">
        <v>277</v>
      </c>
      <c r="F145" s="221" t="s">
        <v>278</v>
      </c>
      <c r="G145" s="222" t="s">
        <v>153</v>
      </c>
      <c r="H145" s="223">
        <v>373</v>
      </c>
      <c r="I145" s="224"/>
      <c r="J145" s="225">
        <f>ROUND(I145*H145,2)</f>
        <v>0</v>
      </c>
      <c r="K145" s="221" t="s">
        <v>154</v>
      </c>
      <c r="L145" s="70"/>
      <c r="M145" s="226" t="s">
        <v>23</v>
      </c>
      <c r="N145" s="227" t="s">
        <v>46</v>
      </c>
      <c r="O145" s="45"/>
      <c r="P145" s="228">
        <f>O145*H145</f>
        <v>0</v>
      </c>
      <c r="Q145" s="228">
        <v>0.00016000000000000001</v>
      </c>
      <c r="R145" s="228">
        <f>Q145*H145</f>
        <v>0.059680000000000004</v>
      </c>
      <c r="S145" s="228">
        <v>0</v>
      </c>
      <c r="T145" s="229">
        <f>S145*H145</f>
        <v>0</v>
      </c>
      <c r="AR145" s="22" t="s">
        <v>220</v>
      </c>
      <c r="AT145" s="22" t="s">
        <v>150</v>
      </c>
      <c r="AU145" s="22" t="s">
        <v>85</v>
      </c>
      <c r="AY145" s="22" t="s">
        <v>147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2" t="s">
        <v>83</v>
      </c>
      <c r="BK145" s="230">
        <f>ROUND(I145*H145,2)</f>
        <v>0</v>
      </c>
      <c r="BL145" s="22" t="s">
        <v>220</v>
      </c>
      <c r="BM145" s="22" t="s">
        <v>279</v>
      </c>
    </row>
    <row r="146" s="11" customFormat="1">
      <c r="B146" s="231"/>
      <c r="C146" s="232"/>
      <c r="D146" s="233" t="s">
        <v>164</v>
      </c>
      <c r="E146" s="234" t="s">
        <v>23</v>
      </c>
      <c r="F146" s="235" t="s">
        <v>280</v>
      </c>
      <c r="G146" s="232"/>
      <c r="H146" s="236">
        <v>373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164</v>
      </c>
      <c r="AU146" s="242" t="s">
        <v>85</v>
      </c>
      <c r="AV146" s="11" t="s">
        <v>85</v>
      </c>
      <c r="AW146" s="11" t="s">
        <v>38</v>
      </c>
      <c r="AX146" s="11" t="s">
        <v>83</v>
      </c>
      <c r="AY146" s="242" t="s">
        <v>147</v>
      </c>
    </row>
    <row r="147" s="1" customFormat="1" ht="38.25" customHeight="1">
      <c r="B147" s="44"/>
      <c r="C147" s="243" t="s">
        <v>281</v>
      </c>
      <c r="D147" s="243" t="s">
        <v>270</v>
      </c>
      <c r="E147" s="244" t="s">
        <v>282</v>
      </c>
      <c r="F147" s="245" t="s">
        <v>283</v>
      </c>
      <c r="G147" s="246" t="s">
        <v>153</v>
      </c>
      <c r="H147" s="247">
        <v>380.45999999999998</v>
      </c>
      <c r="I147" s="248"/>
      <c r="J147" s="249">
        <f>ROUND(I147*H147,2)</f>
        <v>0</v>
      </c>
      <c r="K147" s="245" t="s">
        <v>154</v>
      </c>
      <c r="L147" s="250"/>
      <c r="M147" s="251" t="s">
        <v>23</v>
      </c>
      <c r="N147" s="252" t="s">
        <v>46</v>
      </c>
      <c r="O147" s="45"/>
      <c r="P147" s="228">
        <f>O147*H147</f>
        <v>0</v>
      </c>
      <c r="Q147" s="228">
        <v>0.0018</v>
      </c>
      <c r="R147" s="228">
        <f>Q147*H147</f>
        <v>0.68482799999999999</v>
      </c>
      <c r="S147" s="228">
        <v>0</v>
      </c>
      <c r="T147" s="229">
        <f>S147*H147</f>
        <v>0</v>
      </c>
      <c r="AR147" s="22" t="s">
        <v>273</v>
      </c>
      <c r="AT147" s="22" t="s">
        <v>270</v>
      </c>
      <c r="AU147" s="22" t="s">
        <v>85</v>
      </c>
      <c r="AY147" s="22" t="s">
        <v>147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2" t="s">
        <v>83</v>
      </c>
      <c r="BK147" s="230">
        <f>ROUND(I147*H147,2)</f>
        <v>0</v>
      </c>
      <c r="BL147" s="22" t="s">
        <v>220</v>
      </c>
      <c r="BM147" s="22" t="s">
        <v>284</v>
      </c>
    </row>
    <row r="148" s="11" customFormat="1">
      <c r="B148" s="231"/>
      <c r="C148" s="232"/>
      <c r="D148" s="233" t="s">
        <v>164</v>
      </c>
      <c r="E148" s="232"/>
      <c r="F148" s="235" t="s">
        <v>285</v>
      </c>
      <c r="G148" s="232"/>
      <c r="H148" s="236">
        <v>380.45999999999998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164</v>
      </c>
      <c r="AU148" s="242" t="s">
        <v>85</v>
      </c>
      <c r="AV148" s="11" t="s">
        <v>85</v>
      </c>
      <c r="AW148" s="11" t="s">
        <v>6</v>
      </c>
      <c r="AX148" s="11" t="s">
        <v>83</v>
      </c>
      <c r="AY148" s="242" t="s">
        <v>147</v>
      </c>
    </row>
    <row r="149" s="1" customFormat="1" ht="38.25" customHeight="1">
      <c r="B149" s="44"/>
      <c r="C149" s="219" t="s">
        <v>286</v>
      </c>
      <c r="D149" s="219" t="s">
        <v>150</v>
      </c>
      <c r="E149" s="220" t="s">
        <v>287</v>
      </c>
      <c r="F149" s="221" t="s">
        <v>288</v>
      </c>
      <c r="G149" s="222" t="s">
        <v>240</v>
      </c>
      <c r="H149" s="223">
        <v>1.044</v>
      </c>
      <c r="I149" s="224"/>
      <c r="J149" s="225">
        <f>ROUND(I149*H149,2)</f>
        <v>0</v>
      </c>
      <c r="K149" s="221" t="s">
        <v>154</v>
      </c>
      <c r="L149" s="70"/>
      <c r="M149" s="226" t="s">
        <v>23</v>
      </c>
      <c r="N149" s="227" t="s">
        <v>46</v>
      </c>
      <c r="O149" s="45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AR149" s="22" t="s">
        <v>220</v>
      </c>
      <c r="AT149" s="22" t="s">
        <v>150</v>
      </c>
      <c r="AU149" s="22" t="s">
        <v>85</v>
      </c>
      <c r="AY149" s="22" t="s">
        <v>147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22" t="s">
        <v>83</v>
      </c>
      <c r="BK149" s="230">
        <f>ROUND(I149*H149,2)</f>
        <v>0</v>
      </c>
      <c r="BL149" s="22" t="s">
        <v>220</v>
      </c>
      <c r="BM149" s="22" t="s">
        <v>289</v>
      </c>
    </row>
    <row r="150" s="10" customFormat="1" ht="29.88" customHeight="1">
      <c r="B150" s="203"/>
      <c r="C150" s="204"/>
      <c r="D150" s="205" t="s">
        <v>74</v>
      </c>
      <c r="E150" s="217" t="s">
        <v>290</v>
      </c>
      <c r="F150" s="217" t="s">
        <v>291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SUM(P151:P153)</f>
        <v>0</v>
      </c>
      <c r="Q150" s="211"/>
      <c r="R150" s="212">
        <f>SUM(R151:R153)</f>
        <v>0.021419999999999998</v>
      </c>
      <c r="S150" s="211"/>
      <c r="T150" s="213">
        <f>SUM(T151:T153)</f>
        <v>0</v>
      </c>
      <c r="AR150" s="214" t="s">
        <v>85</v>
      </c>
      <c r="AT150" s="215" t="s">
        <v>74</v>
      </c>
      <c r="AU150" s="215" t="s">
        <v>83</v>
      </c>
      <c r="AY150" s="214" t="s">
        <v>147</v>
      </c>
      <c r="BK150" s="216">
        <f>SUM(BK151:BK153)</f>
        <v>0</v>
      </c>
    </row>
    <row r="151" s="1" customFormat="1" ht="25.5" customHeight="1">
      <c r="B151" s="44"/>
      <c r="C151" s="219" t="s">
        <v>292</v>
      </c>
      <c r="D151" s="219" t="s">
        <v>150</v>
      </c>
      <c r="E151" s="220" t="s">
        <v>293</v>
      </c>
      <c r="F151" s="221" t="s">
        <v>294</v>
      </c>
      <c r="G151" s="222" t="s">
        <v>295</v>
      </c>
      <c r="H151" s="223">
        <v>7</v>
      </c>
      <c r="I151" s="224"/>
      <c r="J151" s="225">
        <f>ROUND(I151*H151,2)</f>
        <v>0</v>
      </c>
      <c r="K151" s="221" t="s">
        <v>23</v>
      </c>
      <c r="L151" s="70"/>
      <c r="M151" s="226" t="s">
        <v>23</v>
      </c>
      <c r="N151" s="227" t="s">
        <v>46</v>
      </c>
      <c r="O151" s="45"/>
      <c r="P151" s="228">
        <f>O151*H151</f>
        <v>0</v>
      </c>
      <c r="Q151" s="228">
        <v>0.0030599999999999998</v>
      </c>
      <c r="R151" s="228">
        <f>Q151*H151</f>
        <v>0.021419999999999998</v>
      </c>
      <c r="S151" s="228">
        <v>0</v>
      </c>
      <c r="T151" s="229">
        <f>S151*H151</f>
        <v>0</v>
      </c>
      <c r="AR151" s="22" t="s">
        <v>220</v>
      </c>
      <c r="AT151" s="22" t="s">
        <v>150</v>
      </c>
      <c r="AU151" s="22" t="s">
        <v>85</v>
      </c>
      <c r="AY151" s="22" t="s">
        <v>147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22" t="s">
        <v>83</v>
      </c>
      <c r="BK151" s="230">
        <f>ROUND(I151*H151,2)</f>
        <v>0</v>
      </c>
      <c r="BL151" s="22" t="s">
        <v>220</v>
      </c>
      <c r="BM151" s="22" t="s">
        <v>296</v>
      </c>
    </row>
    <row r="152" s="11" customFormat="1">
      <c r="B152" s="231"/>
      <c r="C152" s="232"/>
      <c r="D152" s="233" t="s">
        <v>164</v>
      </c>
      <c r="E152" s="234" t="s">
        <v>23</v>
      </c>
      <c r="F152" s="235" t="s">
        <v>297</v>
      </c>
      <c r="G152" s="232"/>
      <c r="H152" s="236">
        <v>7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AT152" s="242" t="s">
        <v>164</v>
      </c>
      <c r="AU152" s="242" t="s">
        <v>85</v>
      </c>
      <c r="AV152" s="11" t="s">
        <v>85</v>
      </c>
      <c r="AW152" s="11" t="s">
        <v>38</v>
      </c>
      <c r="AX152" s="11" t="s">
        <v>83</v>
      </c>
      <c r="AY152" s="242" t="s">
        <v>147</v>
      </c>
    </row>
    <row r="153" s="1" customFormat="1" ht="38.25" customHeight="1">
      <c r="B153" s="44"/>
      <c r="C153" s="219" t="s">
        <v>298</v>
      </c>
      <c r="D153" s="219" t="s">
        <v>150</v>
      </c>
      <c r="E153" s="220" t="s">
        <v>299</v>
      </c>
      <c r="F153" s="221" t="s">
        <v>300</v>
      </c>
      <c r="G153" s="222" t="s">
        <v>240</v>
      </c>
      <c r="H153" s="223">
        <v>0.021000000000000001</v>
      </c>
      <c r="I153" s="224"/>
      <c r="J153" s="225">
        <f>ROUND(I153*H153,2)</f>
        <v>0</v>
      </c>
      <c r="K153" s="221" t="s">
        <v>154</v>
      </c>
      <c r="L153" s="70"/>
      <c r="M153" s="226" t="s">
        <v>23</v>
      </c>
      <c r="N153" s="227" t="s">
        <v>46</v>
      </c>
      <c r="O153" s="45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AR153" s="22" t="s">
        <v>220</v>
      </c>
      <c r="AT153" s="22" t="s">
        <v>150</v>
      </c>
      <c r="AU153" s="22" t="s">
        <v>85</v>
      </c>
      <c r="AY153" s="22" t="s">
        <v>147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2" t="s">
        <v>83</v>
      </c>
      <c r="BK153" s="230">
        <f>ROUND(I153*H153,2)</f>
        <v>0</v>
      </c>
      <c r="BL153" s="22" t="s">
        <v>220</v>
      </c>
      <c r="BM153" s="22" t="s">
        <v>301</v>
      </c>
    </row>
    <row r="154" s="10" customFormat="1" ht="29.88" customHeight="1">
      <c r="B154" s="203"/>
      <c r="C154" s="204"/>
      <c r="D154" s="205" t="s">
        <v>74</v>
      </c>
      <c r="E154" s="217" t="s">
        <v>302</v>
      </c>
      <c r="F154" s="217" t="s">
        <v>303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SUM(P155:P207)</f>
        <v>0</v>
      </c>
      <c r="Q154" s="211"/>
      <c r="R154" s="212">
        <f>SUM(R155:R207)</f>
        <v>20.465539210000003</v>
      </c>
      <c r="S154" s="211"/>
      <c r="T154" s="213">
        <f>SUM(T155:T207)</f>
        <v>2.92218</v>
      </c>
      <c r="AR154" s="214" t="s">
        <v>85</v>
      </c>
      <c r="AT154" s="215" t="s">
        <v>74</v>
      </c>
      <c r="AU154" s="215" t="s">
        <v>83</v>
      </c>
      <c r="AY154" s="214" t="s">
        <v>147</v>
      </c>
      <c r="BK154" s="216">
        <f>SUM(BK155:BK207)</f>
        <v>0</v>
      </c>
    </row>
    <row r="155" s="1" customFormat="1" ht="38.25" customHeight="1">
      <c r="B155" s="44"/>
      <c r="C155" s="219" t="s">
        <v>304</v>
      </c>
      <c r="D155" s="219" t="s">
        <v>150</v>
      </c>
      <c r="E155" s="220" t="s">
        <v>305</v>
      </c>
      <c r="F155" s="221" t="s">
        <v>306</v>
      </c>
      <c r="G155" s="222" t="s">
        <v>168</v>
      </c>
      <c r="H155" s="223">
        <v>27.209</v>
      </c>
      <c r="I155" s="224"/>
      <c r="J155" s="225">
        <f>ROUND(I155*H155,2)</f>
        <v>0</v>
      </c>
      <c r="K155" s="221" t="s">
        <v>154</v>
      </c>
      <c r="L155" s="70"/>
      <c r="M155" s="226" t="s">
        <v>23</v>
      </c>
      <c r="N155" s="227" t="s">
        <v>46</v>
      </c>
      <c r="O155" s="45"/>
      <c r="P155" s="228">
        <f>O155*H155</f>
        <v>0</v>
      </c>
      <c r="Q155" s="228">
        <v>0.00189</v>
      </c>
      <c r="R155" s="228">
        <f>Q155*H155</f>
        <v>0.05142501</v>
      </c>
      <c r="S155" s="228">
        <v>0</v>
      </c>
      <c r="T155" s="229">
        <f>S155*H155</f>
        <v>0</v>
      </c>
      <c r="AR155" s="22" t="s">
        <v>220</v>
      </c>
      <c r="AT155" s="22" t="s">
        <v>150</v>
      </c>
      <c r="AU155" s="22" t="s">
        <v>85</v>
      </c>
      <c r="AY155" s="22" t="s">
        <v>147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22" t="s">
        <v>83</v>
      </c>
      <c r="BK155" s="230">
        <f>ROUND(I155*H155,2)</f>
        <v>0</v>
      </c>
      <c r="BL155" s="22" t="s">
        <v>220</v>
      </c>
      <c r="BM155" s="22" t="s">
        <v>307</v>
      </c>
    </row>
    <row r="156" s="11" customFormat="1">
      <c r="B156" s="231"/>
      <c r="C156" s="232"/>
      <c r="D156" s="233" t="s">
        <v>164</v>
      </c>
      <c r="E156" s="234" t="s">
        <v>23</v>
      </c>
      <c r="F156" s="235" t="s">
        <v>308</v>
      </c>
      <c r="G156" s="232"/>
      <c r="H156" s="236">
        <v>27.209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164</v>
      </c>
      <c r="AU156" s="242" t="s">
        <v>85</v>
      </c>
      <c r="AV156" s="11" t="s">
        <v>85</v>
      </c>
      <c r="AW156" s="11" t="s">
        <v>38</v>
      </c>
      <c r="AX156" s="11" t="s">
        <v>83</v>
      </c>
      <c r="AY156" s="242" t="s">
        <v>147</v>
      </c>
    </row>
    <row r="157" s="1" customFormat="1" ht="38.25" customHeight="1">
      <c r="B157" s="44"/>
      <c r="C157" s="219" t="s">
        <v>273</v>
      </c>
      <c r="D157" s="219" t="s">
        <v>150</v>
      </c>
      <c r="E157" s="220" t="s">
        <v>309</v>
      </c>
      <c r="F157" s="221" t="s">
        <v>310</v>
      </c>
      <c r="G157" s="222" t="s">
        <v>295</v>
      </c>
      <c r="H157" s="223">
        <v>20</v>
      </c>
      <c r="I157" s="224"/>
      <c r="J157" s="225">
        <f>ROUND(I157*H157,2)</f>
        <v>0</v>
      </c>
      <c r="K157" s="221" t="s">
        <v>154</v>
      </c>
      <c r="L157" s="70"/>
      <c r="M157" s="226" t="s">
        <v>23</v>
      </c>
      <c r="N157" s="227" t="s">
        <v>46</v>
      </c>
      <c r="O157" s="45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AR157" s="22" t="s">
        <v>220</v>
      </c>
      <c r="AT157" s="22" t="s">
        <v>150</v>
      </c>
      <c r="AU157" s="22" t="s">
        <v>85</v>
      </c>
      <c r="AY157" s="22" t="s">
        <v>147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2" t="s">
        <v>83</v>
      </c>
      <c r="BK157" s="230">
        <f>ROUND(I157*H157,2)</f>
        <v>0</v>
      </c>
      <c r="BL157" s="22" t="s">
        <v>220</v>
      </c>
      <c r="BM157" s="22" t="s">
        <v>311</v>
      </c>
    </row>
    <row r="158" s="11" customFormat="1">
      <c r="B158" s="231"/>
      <c r="C158" s="232"/>
      <c r="D158" s="233" t="s">
        <v>164</v>
      </c>
      <c r="E158" s="234" t="s">
        <v>23</v>
      </c>
      <c r="F158" s="235" t="s">
        <v>312</v>
      </c>
      <c r="G158" s="232"/>
      <c r="H158" s="236">
        <v>16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164</v>
      </c>
      <c r="AU158" s="242" t="s">
        <v>85</v>
      </c>
      <c r="AV158" s="11" t="s">
        <v>85</v>
      </c>
      <c r="AW158" s="11" t="s">
        <v>38</v>
      </c>
      <c r="AX158" s="11" t="s">
        <v>75</v>
      </c>
      <c r="AY158" s="242" t="s">
        <v>147</v>
      </c>
    </row>
    <row r="159" s="11" customFormat="1">
      <c r="B159" s="231"/>
      <c r="C159" s="232"/>
      <c r="D159" s="233" t="s">
        <v>164</v>
      </c>
      <c r="E159" s="234" t="s">
        <v>23</v>
      </c>
      <c r="F159" s="235" t="s">
        <v>313</v>
      </c>
      <c r="G159" s="232"/>
      <c r="H159" s="236">
        <v>4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164</v>
      </c>
      <c r="AU159" s="242" t="s">
        <v>85</v>
      </c>
      <c r="AV159" s="11" t="s">
        <v>85</v>
      </c>
      <c r="AW159" s="11" t="s">
        <v>38</v>
      </c>
      <c r="AX159" s="11" t="s">
        <v>75</v>
      </c>
      <c r="AY159" s="242" t="s">
        <v>147</v>
      </c>
    </row>
    <row r="160" s="12" customFormat="1">
      <c r="B160" s="253"/>
      <c r="C160" s="254"/>
      <c r="D160" s="233" t="s">
        <v>164</v>
      </c>
      <c r="E160" s="255" t="s">
        <v>23</v>
      </c>
      <c r="F160" s="256" t="s">
        <v>314</v>
      </c>
      <c r="G160" s="254"/>
      <c r="H160" s="257">
        <v>20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AT160" s="263" t="s">
        <v>164</v>
      </c>
      <c r="AU160" s="263" t="s">
        <v>85</v>
      </c>
      <c r="AV160" s="12" t="s">
        <v>155</v>
      </c>
      <c r="AW160" s="12" t="s">
        <v>38</v>
      </c>
      <c r="AX160" s="12" t="s">
        <v>83</v>
      </c>
      <c r="AY160" s="263" t="s">
        <v>147</v>
      </c>
    </row>
    <row r="161" s="1" customFormat="1" ht="16.5" customHeight="1">
      <c r="B161" s="44"/>
      <c r="C161" s="243" t="s">
        <v>315</v>
      </c>
      <c r="D161" s="243" t="s">
        <v>270</v>
      </c>
      <c r="E161" s="244" t="s">
        <v>316</v>
      </c>
      <c r="F161" s="245" t="s">
        <v>317</v>
      </c>
      <c r="G161" s="246" t="s">
        <v>200</v>
      </c>
      <c r="H161" s="247">
        <v>10</v>
      </c>
      <c r="I161" s="248"/>
      <c r="J161" s="249">
        <f>ROUND(I161*H161,2)</f>
        <v>0</v>
      </c>
      <c r="K161" s="245" t="s">
        <v>154</v>
      </c>
      <c r="L161" s="250"/>
      <c r="M161" s="251" t="s">
        <v>23</v>
      </c>
      <c r="N161" s="252" t="s">
        <v>46</v>
      </c>
      <c r="O161" s="45"/>
      <c r="P161" s="228">
        <f>O161*H161</f>
        <v>0</v>
      </c>
      <c r="Q161" s="228">
        <v>0.0012999999999999999</v>
      </c>
      <c r="R161" s="228">
        <f>Q161*H161</f>
        <v>0.012999999999999999</v>
      </c>
      <c r="S161" s="228">
        <v>0</v>
      </c>
      <c r="T161" s="229">
        <f>S161*H161</f>
        <v>0</v>
      </c>
      <c r="AR161" s="22" t="s">
        <v>273</v>
      </c>
      <c r="AT161" s="22" t="s">
        <v>270</v>
      </c>
      <c r="AU161" s="22" t="s">
        <v>85</v>
      </c>
      <c r="AY161" s="22" t="s">
        <v>147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22" t="s">
        <v>83</v>
      </c>
      <c r="BK161" s="230">
        <f>ROUND(I161*H161,2)</f>
        <v>0</v>
      </c>
      <c r="BL161" s="22" t="s">
        <v>220</v>
      </c>
      <c r="BM161" s="22" t="s">
        <v>318</v>
      </c>
    </row>
    <row r="162" s="11" customFormat="1">
      <c r="B162" s="231"/>
      <c r="C162" s="232"/>
      <c r="D162" s="233" t="s">
        <v>164</v>
      </c>
      <c r="E162" s="234" t="s">
        <v>23</v>
      </c>
      <c r="F162" s="235" t="s">
        <v>319</v>
      </c>
      <c r="G162" s="232"/>
      <c r="H162" s="236">
        <v>10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164</v>
      </c>
      <c r="AU162" s="242" t="s">
        <v>85</v>
      </c>
      <c r="AV162" s="11" t="s">
        <v>85</v>
      </c>
      <c r="AW162" s="11" t="s">
        <v>38</v>
      </c>
      <c r="AX162" s="11" t="s">
        <v>83</v>
      </c>
      <c r="AY162" s="242" t="s">
        <v>147</v>
      </c>
    </row>
    <row r="163" s="1" customFormat="1" ht="16.5" customHeight="1">
      <c r="B163" s="44"/>
      <c r="C163" s="243" t="s">
        <v>320</v>
      </c>
      <c r="D163" s="243" t="s">
        <v>270</v>
      </c>
      <c r="E163" s="244" t="s">
        <v>321</v>
      </c>
      <c r="F163" s="245" t="s">
        <v>322</v>
      </c>
      <c r="G163" s="246" t="s">
        <v>295</v>
      </c>
      <c r="H163" s="247">
        <v>24</v>
      </c>
      <c r="I163" s="248"/>
      <c r="J163" s="249">
        <f>ROUND(I163*H163,2)</f>
        <v>0</v>
      </c>
      <c r="K163" s="245" t="s">
        <v>23</v>
      </c>
      <c r="L163" s="250"/>
      <c r="M163" s="251" t="s">
        <v>23</v>
      </c>
      <c r="N163" s="252" t="s">
        <v>46</v>
      </c>
      <c r="O163" s="45"/>
      <c r="P163" s="228">
        <f>O163*H163</f>
        <v>0</v>
      </c>
      <c r="Q163" s="228">
        <v>0.0087200000000000003</v>
      </c>
      <c r="R163" s="228">
        <f>Q163*H163</f>
        <v>0.20928000000000002</v>
      </c>
      <c r="S163" s="228">
        <v>0</v>
      </c>
      <c r="T163" s="229">
        <f>S163*H163</f>
        <v>0</v>
      </c>
      <c r="AR163" s="22" t="s">
        <v>273</v>
      </c>
      <c r="AT163" s="22" t="s">
        <v>270</v>
      </c>
      <c r="AU163" s="22" t="s">
        <v>85</v>
      </c>
      <c r="AY163" s="22" t="s">
        <v>147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22" t="s">
        <v>83</v>
      </c>
      <c r="BK163" s="230">
        <f>ROUND(I163*H163,2)</f>
        <v>0</v>
      </c>
      <c r="BL163" s="22" t="s">
        <v>220</v>
      </c>
      <c r="BM163" s="22" t="s">
        <v>323</v>
      </c>
    </row>
    <row r="164" s="1" customFormat="1" ht="16.5" customHeight="1">
      <c r="B164" s="44"/>
      <c r="C164" s="243" t="s">
        <v>324</v>
      </c>
      <c r="D164" s="243" t="s">
        <v>270</v>
      </c>
      <c r="E164" s="244" t="s">
        <v>325</v>
      </c>
      <c r="F164" s="245" t="s">
        <v>326</v>
      </c>
      <c r="G164" s="246" t="s">
        <v>295</v>
      </c>
      <c r="H164" s="247">
        <v>40</v>
      </c>
      <c r="I164" s="248"/>
      <c r="J164" s="249">
        <f>ROUND(I164*H164,2)</f>
        <v>0</v>
      </c>
      <c r="K164" s="245" t="s">
        <v>23</v>
      </c>
      <c r="L164" s="250"/>
      <c r="M164" s="251" t="s">
        <v>23</v>
      </c>
      <c r="N164" s="252" t="s">
        <v>46</v>
      </c>
      <c r="O164" s="45"/>
      <c r="P164" s="228">
        <f>O164*H164</f>
        <v>0</v>
      </c>
      <c r="Q164" s="228">
        <v>0.0087200000000000003</v>
      </c>
      <c r="R164" s="228">
        <f>Q164*H164</f>
        <v>0.3488</v>
      </c>
      <c r="S164" s="228">
        <v>0</v>
      </c>
      <c r="T164" s="229">
        <f>S164*H164</f>
        <v>0</v>
      </c>
      <c r="AR164" s="22" t="s">
        <v>273</v>
      </c>
      <c r="AT164" s="22" t="s">
        <v>270</v>
      </c>
      <c r="AU164" s="22" t="s">
        <v>85</v>
      </c>
      <c r="AY164" s="22" t="s">
        <v>147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22" t="s">
        <v>83</v>
      </c>
      <c r="BK164" s="230">
        <f>ROUND(I164*H164,2)</f>
        <v>0</v>
      </c>
      <c r="BL164" s="22" t="s">
        <v>220</v>
      </c>
      <c r="BM164" s="22" t="s">
        <v>327</v>
      </c>
    </row>
    <row r="165" s="1" customFormat="1" ht="16.5" customHeight="1">
      <c r="B165" s="44"/>
      <c r="C165" s="243" t="s">
        <v>328</v>
      </c>
      <c r="D165" s="243" t="s">
        <v>270</v>
      </c>
      <c r="E165" s="244" t="s">
        <v>329</v>
      </c>
      <c r="F165" s="245" t="s">
        <v>330</v>
      </c>
      <c r="G165" s="246" t="s">
        <v>295</v>
      </c>
      <c r="H165" s="247">
        <v>40</v>
      </c>
      <c r="I165" s="248"/>
      <c r="J165" s="249">
        <f>ROUND(I165*H165,2)</f>
        <v>0</v>
      </c>
      <c r="K165" s="245" t="s">
        <v>23</v>
      </c>
      <c r="L165" s="250"/>
      <c r="M165" s="251" t="s">
        <v>23</v>
      </c>
      <c r="N165" s="252" t="s">
        <v>46</v>
      </c>
      <c r="O165" s="45"/>
      <c r="P165" s="228">
        <f>O165*H165</f>
        <v>0</v>
      </c>
      <c r="Q165" s="228">
        <v>0.0033300000000000001</v>
      </c>
      <c r="R165" s="228">
        <f>Q165*H165</f>
        <v>0.13320000000000001</v>
      </c>
      <c r="S165" s="228">
        <v>0</v>
      </c>
      <c r="T165" s="229">
        <f>S165*H165</f>
        <v>0</v>
      </c>
      <c r="AR165" s="22" t="s">
        <v>273</v>
      </c>
      <c r="AT165" s="22" t="s">
        <v>270</v>
      </c>
      <c r="AU165" s="22" t="s">
        <v>85</v>
      </c>
      <c r="AY165" s="22" t="s">
        <v>147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22" t="s">
        <v>83</v>
      </c>
      <c r="BK165" s="230">
        <f>ROUND(I165*H165,2)</f>
        <v>0</v>
      </c>
      <c r="BL165" s="22" t="s">
        <v>220</v>
      </c>
      <c r="BM165" s="22" t="s">
        <v>331</v>
      </c>
    </row>
    <row r="166" s="1" customFormat="1" ht="25.5" customHeight="1">
      <c r="B166" s="44"/>
      <c r="C166" s="219" t="s">
        <v>332</v>
      </c>
      <c r="D166" s="219" t="s">
        <v>150</v>
      </c>
      <c r="E166" s="220" t="s">
        <v>333</v>
      </c>
      <c r="F166" s="221" t="s">
        <v>334</v>
      </c>
      <c r="G166" s="222" t="s">
        <v>335</v>
      </c>
      <c r="H166" s="223">
        <v>1</v>
      </c>
      <c r="I166" s="224"/>
      <c r="J166" s="225">
        <f>ROUND(I166*H166,2)</f>
        <v>0</v>
      </c>
      <c r="K166" s="221" t="s">
        <v>23</v>
      </c>
      <c r="L166" s="70"/>
      <c r="M166" s="226" t="s">
        <v>23</v>
      </c>
      <c r="N166" s="227" t="s">
        <v>46</v>
      </c>
      <c r="O166" s="45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AR166" s="22" t="s">
        <v>220</v>
      </c>
      <c r="AT166" s="22" t="s">
        <v>150</v>
      </c>
      <c r="AU166" s="22" t="s">
        <v>85</v>
      </c>
      <c r="AY166" s="22" t="s">
        <v>147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22" t="s">
        <v>83</v>
      </c>
      <c r="BK166" s="230">
        <f>ROUND(I166*H166,2)</f>
        <v>0</v>
      </c>
      <c r="BL166" s="22" t="s">
        <v>220</v>
      </c>
      <c r="BM166" s="22" t="s">
        <v>336</v>
      </c>
    </row>
    <row r="167" s="11" customFormat="1">
      <c r="B167" s="231"/>
      <c r="C167" s="232"/>
      <c r="D167" s="233" t="s">
        <v>164</v>
      </c>
      <c r="E167" s="234" t="s">
        <v>23</v>
      </c>
      <c r="F167" s="235" t="s">
        <v>337</v>
      </c>
      <c r="G167" s="232"/>
      <c r="H167" s="236">
        <v>1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AT167" s="242" t="s">
        <v>164</v>
      </c>
      <c r="AU167" s="242" t="s">
        <v>85</v>
      </c>
      <c r="AV167" s="11" t="s">
        <v>85</v>
      </c>
      <c r="AW167" s="11" t="s">
        <v>38</v>
      </c>
      <c r="AX167" s="11" t="s">
        <v>83</v>
      </c>
      <c r="AY167" s="242" t="s">
        <v>147</v>
      </c>
    </row>
    <row r="168" s="1" customFormat="1" ht="38.25" customHeight="1">
      <c r="B168" s="44"/>
      <c r="C168" s="219" t="s">
        <v>338</v>
      </c>
      <c r="D168" s="219" t="s">
        <v>150</v>
      </c>
      <c r="E168" s="220" t="s">
        <v>339</v>
      </c>
      <c r="F168" s="221" t="s">
        <v>340</v>
      </c>
      <c r="G168" s="222" t="s">
        <v>200</v>
      </c>
      <c r="H168" s="223">
        <v>26</v>
      </c>
      <c r="I168" s="224"/>
      <c r="J168" s="225">
        <f>ROUND(I168*H168,2)</f>
        <v>0</v>
      </c>
      <c r="K168" s="221" t="s">
        <v>154</v>
      </c>
      <c r="L168" s="70"/>
      <c r="M168" s="226" t="s">
        <v>23</v>
      </c>
      <c r="N168" s="227" t="s">
        <v>46</v>
      </c>
      <c r="O168" s="45"/>
      <c r="P168" s="228">
        <f>O168*H168</f>
        <v>0</v>
      </c>
      <c r="Q168" s="228">
        <v>0</v>
      </c>
      <c r="R168" s="228">
        <f>Q168*H168</f>
        <v>0</v>
      </c>
      <c r="S168" s="228">
        <v>0.012319999999999999</v>
      </c>
      <c r="T168" s="229">
        <f>S168*H168</f>
        <v>0.32031999999999999</v>
      </c>
      <c r="AR168" s="22" t="s">
        <v>220</v>
      </c>
      <c r="AT168" s="22" t="s">
        <v>150</v>
      </c>
      <c r="AU168" s="22" t="s">
        <v>85</v>
      </c>
      <c r="AY168" s="22" t="s">
        <v>147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22" t="s">
        <v>83</v>
      </c>
      <c r="BK168" s="230">
        <f>ROUND(I168*H168,2)</f>
        <v>0</v>
      </c>
      <c r="BL168" s="22" t="s">
        <v>220</v>
      </c>
      <c r="BM168" s="22" t="s">
        <v>341</v>
      </c>
    </row>
    <row r="169" s="11" customFormat="1">
      <c r="B169" s="231"/>
      <c r="C169" s="232"/>
      <c r="D169" s="233" t="s">
        <v>164</v>
      </c>
      <c r="E169" s="234" t="s">
        <v>23</v>
      </c>
      <c r="F169" s="235" t="s">
        <v>342</v>
      </c>
      <c r="G169" s="232"/>
      <c r="H169" s="236">
        <v>26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164</v>
      </c>
      <c r="AU169" s="242" t="s">
        <v>85</v>
      </c>
      <c r="AV169" s="11" t="s">
        <v>85</v>
      </c>
      <c r="AW169" s="11" t="s">
        <v>38</v>
      </c>
      <c r="AX169" s="11" t="s">
        <v>83</v>
      </c>
      <c r="AY169" s="242" t="s">
        <v>147</v>
      </c>
    </row>
    <row r="170" s="1" customFormat="1" ht="38.25" customHeight="1">
      <c r="B170" s="44"/>
      <c r="C170" s="219" t="s">
        <v>343</v>
      </c>
      <c r="D170" s="219" t="s">
        <v>150</v>
      </c>
      <c r="E170" s="220" t="s">
        <v>344</v>
      </c>
      <c r="F170" s="221" t="s">
        <v>345</v>
      </c>
      <c r="G170" s="222" t="s">
        <v>200</v>
      </c>
      <c r="H170" s="223">
        <v>58</v>
      </c>
      <c r="I170" s="224"/>
      <c r="J170" s="225">
        <f>ROUND(I170*H170,2)</f>
        <v>0</v>
      </c>
      <c r="K170" s="221" t="s">
        <v>154</v>
      </c>
      <c r="L170" s="70"/>
      <c r="M170" s="226" t="s">
        <v>23</v>
      </c>
      <c r="N170" s="227" t="s">
        <v>46</v>
      </c>
      <c r="O170" s="45"/>
      <c r="P170" s="228">
        <f>O170*H170</f>
        <v>0</v>
      </c>
      <c r="Q170" s="228">
        <v>0</v>
      </c>
      <c r="R170" s="228">
        <f>Q170*H170</f>
        <v>0</v>
      </c>
      <c r="S170" s="228">
        <v>0.012319999999999999</v>
      </c>
      <c r="T170" s="229">
        <f>S170*H170</f>
        <v>0.71455999999999997</v>
      </c>
      <c r="AR170" s="22" t="s">
        <v>220</v>
      </c>
      <c r="AT170" s="22" t="s">
        <v>150</v>
      </c>
      <c r="AU170" s="22" t="s">
        <v>85</v>
      </c>
      <c r="AY170" s="22" t="s">
        <v>147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22" t="s">
        <v>83</v>
      </c>
      <c r="BK170" s="230">
        <f>ROUND(I170*H170,2)</f>
        <v>0</v>
      </c>
      <c r="BL170" s="22" t="s">
        <v>220</v>
      </c>
      <c r="BM170" s="22" t="s">
        <v>346</v>
      </c>
    </row>
    <row r="171" s="11" customFormat="1">
      <c r="B171" s="231"/>
      <c r="C171" s="232"/>
      <c r="D171" s="233" t="s">
        <v>164</v>
      </c>
      <c r="E171" s="234" t="s">
        <v>23</v>
      </c>
      <c r="F171" s="235" t="s">
        <v>347</v>
      </c>
      <c r="G171" s="232"/>
      <c r="H171" s="236">
        <v>58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164</v>
      </c>
      <c r="AU171" s="242" t="s">
        <v>85</v>
      </c>
      <c r="AV171" s="11" t="s">
        <v>85</v>
      </c>
      <c r="AW171" s="11" t="s">
        <v>38</v>
      </c>
      <c r="AX171" s="11" t="s">
        <v>83</v>
      </c>
      <c r="AY171" s="242" t="s">
        <v>147</v>
      </c>
    </row>
    <row r="172" s="1" customFormat="1" ht="51" customHeight="1">
      <c r="B172" s="44"/>
      <c r="C172" s="219" t="s">
        <v>348</v>
      </c>
      <c r="D172" s="219" t="s">
        <v>150</v>
      </c>
      <c r="E172" s="220" t="s">
        <v>349</v>
      </c>
      <c r="F172" s="221" t="s">
        <v>350</v>
      </c>
      <c r="G172" s="222" t="s">
        <v>200</v>
      </c>
      <c r="H172" s="223">
        <v>141.30000000000001</v>
      </c>
      <c r="I172" s="224"/>
      <c r="J172" s="225">
        <f>ROUND(I172*H172,2)</f>
        <v>0</v>
      </c>
      <c r="K172" s="221" t="s">
        <v>154</v>
      </c>
      <c r="L172" s="70"/>
      <c r="M172" s="226" t="s">
        <v>23</v>
      </c>
      <c r="N172" s="227" t="s">
        <v>46</v>
      </c>
      <c r="O172" s="45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AR172" s="22" t="s">
        <v>220</v>
      </c>
      <c r="AT172" s="22" t="s">
        <v>150</v>
      </c>
      <c r="AU172" s="22" t="s">
        <v>85</v>
      </c>
      <c r="AY172" s="22" t="s">
        <v>147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22" t="s">
        <v>83</v>
      </c>
      <c r="BK172" s="230">
        <f>ROUND(I172*H172,2)</f>
        <v>0</v>
      </c>
      <c r="BL172" s="22" t="s">
        <v>220</v>
      </c>
      <c r="BM172" s="22" t="s">
        <v>351</v>
      </c>
    </row>
    <row r="173" s="11" customFormat="1">
      <c r="B173" s="231"/>
      <c r="C173" s="232"/>
      <c r="D173" s="233" t="s">
        <v>164</v>
      </c>
      <c r="E173" s="234" t="s">
        <v>23</v>
      </c>
      <c r="F173" s="235" t="s">
        <v>352</v>
      </c>
      <c r="G173" s="232"/>
      <c r="H173" s="236">
        <v>13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AT173" s="242" t="s">
        <v>164</v>
      </c>
      <c r="AU173" s="242" t="s">
        <v>85</v>
      </c>
      <c r="AV173" s="11" t="s">
        <v>85</v>
      </c>
      <c r="AW173" s="11" t="s">
        <v>38</v>
      </c>
      <c r="AX173" s="11" t="s">
        <v>75</v>
      </c>
      <c r="AY173" s="242" t="s">
        <v>147</v>
      </c>
    </row>
    <row r="174" s="11" customFormat="1">
      <c r="B174" s="231"/>
      <c r="C174" s="232"/>
      <c r="D174" s="233" t="s">
        <v>164</v>
      </c>
      <c r="E174" s="234" t="s">
        <v>23</v>
      </c>
      <c r="F174" s="235" t="s">
        <v>353</v>
      </c>
      <c r="G174" s="232"/>
      <c r="H174" s="236">
        <v>128.30000000000001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164</v>
      </c>
      <c r="AU174" s="242" t="s">
        <v>85</v>
      </c>
      <c r="AV174" s="11" t="s">
        <v>85</v>
      </c>
      <c r="AW174" s="11" t="s">
        <v>38</v>
      </c>
      <c r="AX174" s="11" t="s">
        <v>75</v>
      </c>
      <c r="AY174" s="242" t="s">
        <v>147</v>
      </c>
    </row>
    <row r="175" s="12" customFormat="1">
      <c r="B175" s="253"/>
      <c r="C175" s="254"/>
      <c r="D175" s="233" t="s">
        <v>164</v>
      </c>
      <c r="E175" s="255" t="s">
        <v>23</v>
      </c>
      <c r="F175" s="256" t="s">
        <v>314</v>
      </c>
      <c r="G175" s="254"/>
      <c r="H175" s="257">
        <v>141.30000000000001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AT175" s="263" t="s">
        <v>164</v>
      </c>
      <c r="AU175" s="263" t="s">
        <v>85</v>
      </c>
      <c r="AV175" s="12" t="s">
        <v>155</v>
      </c>
      <c r="AW175" s="12" t="s">
        <v>38</v>
      </c>
      <c r="AX175" s="12" t="s">
        <v>83</v>
      </c>
      <c r="AY175" s="263" t="s">
        <v>147</v>
      </c>
    </row>
    <row r="176" s="1" customFormat="1" ht="16.5" customHeight="1">
      <c r="B176" s="44"/>
      <c r="C176" s="243" t="s">
        <v>354</v>
      </c>
      <c r="D176" s="243" t="s">
        <v>270</v>
      </c>
      <c r="E176" s="244" t="s">
        <v>355</v>
      </c>
      <c r="F176" s="245" t="s">
        <v>356</v>
      </c>
      <c r="G176" s="246" t="s">
        <v>168</v>
      </c>
      <c r="H176" s="247">
        <v>2.395</v>
      </c>
      <c r="I176" s="248"/>
      <c r="J176" s="249">
        <f>ROUND(I176*H176,2)</f>
        <v>0</v>
      </c>
      <c r="K176" s="245" t="s">
        <v>154</v>
      </c>
      <c r="L176" s="250"/>
      <c r="M176" s="251" t="s">
        <v>23</v>
      </c>
      <c r="N176" s="252" t="s">
        <v>46</v>
      </c>
      <c r="O176" s="45"/>
      <c r="P176" s="228">
        <f>O176*H176</f>
        <v>0</v>
      </c>
      <c r="Q176" s="228">
        <v>0.55000000000000004</v>
      </c>
      <c r="R176" s="228">
        <f>Q176*H176</f>
        <v>1.31725</v>
      </c>
      <c r="S176" s="228">
        <v>0</v>
      </c>
      <c r="T176" s="229">
        <f>S176*H176</f>
        <v>0</v>
      </c>
      <c r="AR176" s="22" t="s">
        <v>273</v>
      </c>
      <c r="AT176" s="22" t="s">
        <v>270</v>
      </c>
      <c r="AU176" s="22" t="s">
        <v>85</v>
      </c>
      <c r="AY176" s="22" t="s">
        <v>147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22" t="s">
        <v>83</v>
      </c>
      <c r="BK176" s="230">
        <f>ROUND(I176*H176,2)</f>
        <v>0</v>
      </c>
      <c r="BL176" s="22" t="s">
        <v>220</v>
      </c>
      <c r="BM176" s="22" t="s">
        <v>357</v>
      </c>
    </row>
    <row r="177" s="11" customFormat="1">
      <c r="B177" s="231"/>
      <c r="C177" s="232"/>
      <c r="D177" s="233" t="s">
        <v>164</v>
      </c>
      <c r="E177" s="234" t="s">
        <v>23</v>
      </c>
      <c r="F177" s="235" t="s">
        <v>358</v>
      </c>
      <c r="G177" s="232"/>
      <c r="H177" s="236">
        <v>0.13700000000000001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AT177" s="242" t="s">
        <v>164</v>
      </c>
      <c r="AU177" s="242" t="s">
        <v>85</v>
      </c>
      <c r="AV177" s="11" t="s">
        <v>85</v>
      </c>
      <c r="AW177" s="11" t="s">
        <v>38</v>
      </c>
      <c r="AX177" s="11" t="s">
        <v>75</v>
      </c>
      <c r="AY177" s="242" t="s">
        <v>147</v>
      </c>
    </row>
    <row r="178" s="11" customFormat="1">
      <c r="B178" s="231"/>
      <c r="C178" s="232"/>
      <c r="D178" s="233" t="s">
        <v>164</v>
      </c>
      <c r="E178" s="234" t="s">
        <v>23</v>
      </c>
      <c r="F178" s="235" t="s">
        <v>359</v>
      </c>
      <c r="G178" s="232"/>
      <c r="H178" s="236">
        <v>2.258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AT178" s="242" t="s">
        <v>164</v>
      </c>
      <c r="AU178" s="242" t="s">
        <v>85</v>
      </c>
      <c r="AV178" s="11" t="s">
        <v>85</v>
      </c>
      <c r="AW178" s="11" t="s">
        <v>38</v>
      </c>
      <c r="AX178" s="11" t="s">
        <v>75</v>
      </c>
      <c r="AY178" s="242" t="s">
        <v>147</v>
      </c>
    </row>
    <row r="179" s="12" customFormat="1">
      <c r="B179" s="253"/>
      <c r="C179" s="254"/>
      <c r="D179" s="233" t="s">
        <v>164</v>
      </c>
      <c r="E179" s="255" t="s">
        <v>23</v>
      </c>
      <c r="F179" s="256" t="s">
        <v>314</v>
      </c>
      <c r="G179" s="254"/>
      <c r="H179" s="257">
        <v>2.395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AT179" s="263" t="s">
        <v>164</v>
      </c>
      <c r="AU179" s="263" t="s">
        <v>85</v>
      </c>
      <c r="AV179" s="12" t="s">
        <v>155</v>
      </c>
      <c r="AW179" s="12" t="s">
        <v>38</v>
      </c>
      <c r="AX179" s="12" t="s">
        <v>83</v>
      </c>
      <c r="AY179" s="263" t="s">
        <v>147</v>
      </c>
    </row>
    <row r="180" s="1" customFormat="1" ht="25.5" customHeight="1">
      <c r="B180" s="44"/>
      <c r="C180" s="219" t="s">
        <v>360</v>
      </c>
      <c r="D180" s="219" t="s">
        <v>150</v>
      </c>
      <c r="E180" s="220" t="s">
        <v>361</v>
      </c>
      <c r="F180" s="221" t="s">
        <v>362</v>
      </c>
      <c r="G180" s="222" t="s">
        <v>200</v>
      </c>
      <c r="H180" s="223">
        <v>213.80000000000001</v>
      </c>
      <c r="I180" s="224"/>
      <c r="J180" s="225">
        <f>ROUND(I180*H180,2)</f>
        <v>0</v>
      </c>
      <c r="K180" s="221" t="s">
        <v>154</v>
      </c>
      <c r="L180" s="70"/>
      <c r="M180" s="226" t="s">
        <v>23</v>
      </c>
      <c r="N180" s="227" t="s">
        <v>46</v>
      </c>
      <c r="O180" s="45"/>
      <c r="P180" s="228">
        <f>O180*H180</f>
        <v>0</v>
      </c>
      <c r="Q180" s="228">
        <v>0.017520000000000001</v>
      </c>
      <c r="R180" s="228">
        <f>Q180*H180</f>
        <v>3.7457760000000002</v>
      </c>
      <c r="S180" s="228">
        <v>0</v>
      </c>
      <c r="T180" s="229">
        <f>S180*H180</f>
        <v>0</v>
      </c>
      <c r="AR180" s="22" t="s">
        <v>220</v>
      </c>
      <c r="AT180" s="22" t="s">
        <v>150</v>
      </c>
      <c r="AU180" s="22" t="s">
        <v>85</v>
      </c>
      <c r="AY180" s="22" t="s">
        <v>147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22" t="s">
        <v>83</v>
      </c>
      <c r="BK180" s="230">
        <f>ROUND(I180*H180,2)</f>
        <v>0</v>
      </c>
      <c r="BL180" s="22" t="s">
        <v>220</v>
      </c>
      <c r="BM180" s="22" t="s">
        <v>363</v>
      </c>
    </row>
    <row r="181" s="11" customFormat="1">
      <c r="B181" s="231"/>
      <c r="C181" s="232"/>
      <c r="D181" s="233" t="s">
        <v>164</v>
      </c>
      <c r="E181" s="234" t="s">
        <v>23</v>
      </c>
      <c r="F181" s="235" t="s">
        <v>364</v>
      </c>
      <c r="G181" s="232"/>
      <c r="H181" s="236">
        <v>213.80000000000001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AT181" s="242" t="s">
        <v>164</v>
      </c>
      <c r="AU181" s="242" t="s">
        <v>85</v>
      </c>
      <c r="AV181" s="11" t="s">
        <v>85</v>
      </c>
      <c r="AW181" s="11" t="s">
        <v>38</v>
      </c>
      <c r="AX181" s="11" t="s">
        <v>83</v>
      </c>
      <c r="AY181" s="242" t="s">
        <v>147</v>
      </c>
    </row>
    <row r="182" s="1" customFormat="1" ht="38.25" customHeight="1">
      <c r="B182" s="44"/>
      <c r="C182" s="219" t="s">
        <v>365</v>
      </c>
      <c r="D182" s="219" t="s">
        <v>150</v>
      </c>
      <c r="E182" s="220" t="s">
        <v>366</v>
      </c>
      <c r="F182" s="221" t="s">
        <v>367</v>
      </c>
      <c r="G182" s="222" t="s">
        <v>153</v>
      </c>
      <c r="H182" s="223">
        <v>39</v>
      </c>
      <c r="I182" s="224"/>
      <c r="J182" s="225">
        <f>ROUND(I182*H182,2)</f>
        <v>0</v>
      </c>
      <c r="K182" s="221" t="s">
        <v>154</v>
      </c>
      <c r="L182" s="70"/>
      <c r="M182" s="226" t="s">
        <v>23</v>
      </c>
      <c r="N182" s="227" t="s">
        <v>46</v>
      </c>
      <c r="O182" s="45"/>
      <c r="P182" s="228">
        <f>O182*H182</f>
        <v>0</v>
      </c>
      <c r="Q182" s="228">
        <v>0.010030000000000001</v>
      </c>
      <c r="R182" s="228">
        <f>Q182*H182</f>
        <v>0.39117000000000002</v>
      </c>
      <c r="S182" s="228">
        <v>0</v>
      </c>
      <c r="T182" s="229">
        <f>S182*H182</f>
        <v>0</v>
      </c>
      <c r="AR182" s="22" t="s">
        <v>220</v>
      </c>
      <c r="AT182" s="22" t="s">
        <v>150</v>
      </c>
      <c r="AU182" s="22" t="s">
        <v>85</v>
      </c>
      <c r="AY182" s="22" t="s">
        <v>147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22" t="s">
        <v>83</v>
      </c>
      <c r="BK182" s="230">
        <f>ROUND(I182*H182,2)</f>
        <v>0</v>
      </c>
      <c r="BL182" s="22" t="s">
        <v>220</v>
      </c>
      <c r="BM182" s="22" t="s">
        <v>368</v>
      </c>
    </row>
    <row r="183" s="11" customFormat="1">
      <c r="B183" s="231"/>
      <c r="C183" s="232"/>
      <c r="D183" s="233" t="s">
        <v>164</v>
      </c>
      <c r="E183" s="234" t="s">
        <v>23</v>
      </c>
      <c r="F183" s="235" t="s">
        <v>369</v>
      </c>
      <c r="G183" s="232"/>
      <c r="H183" s="236">
        <v>39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AT183" s="242" t="s">
        <v>164</v>
      </c>
      <c r="AU183" s="242" t="s">
        <v>85</v>
      </c>
      <c r="AV183" s="11" t="s">
        <v>85</v>
      </c>
      <c r="AW183" s="11" t="s">
        <v>38</v>
      </c>
      <c r="AX183" s="11" t="s">
        <v>83</v>
      </c>
      <c r="AY183" s="242" t="s">
        <v>147</v>
      </c>
    </row>
    <row r="184" s="1" customFormat="1" ht="25.5" customHeight="1">
      <c r="B184" s="44"/>
      <c r="C184" s="219" t="s">
        <v>370</v>
      </c>
      <c r="D184" s="219" t="s">
        <v>150</v>
      </c>
      <c r="E184" s="220" t="s">
        <v>371</v>
      </c>
      <c r="F184" s="221" t="s">
        <v>372</v>
      </c>
      <c r="G184" s="222" t="s">
        <v>153</v>
      </c>
      <c r="H184" s="223">
        <v>581.39999999999998</v>
      </c>
      <c r="I184" s="224"/>
      <c r="J184" s="225">
        <f>ROUND(I184*H184,2)</f>
        <v>0</v>
      </c>
      <c r="K184" s="221" t="s">
        <v>154</v>
      </c>
      <c r="L184" s="70"/>
      <c r="M184" s="226" t="s">
        <v>23</v>
      </c>
      <c r="N184" s="227" t="s">
        <v>46</v>
      </c>
      <c r="O184" s="45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AR184" s="22" t="s">
        <v>220</v>
      </c>
      <c r="AT184" s="22" t="s">
        <v>150</v>
      </c>
      <c r="AU184" s="22" t="s">
        <v>85</v>
      </c>
      <c r="AY184" s="22" t="s">
        <v>147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22" t="s">
        <v>83</v>
      </c>
      <c r="BK184" s="230">
        <f>ROUND(I184*H184,2)</f>
        <v>0</v>
      </c>
      <c r="BL184" s="22" t="s">
        <v>220</v>
      </c>
      <c r="BM184" s="22" t="s">
        <v>373</v>
      </c>
    </row>
    <row r="185" s="11" customFormat="1">
      <c r="B185" s="231"/>
      <c r="C185" s="232"/>
      <c r="D185" s="233" t="s">
        <v>164</v>
      </c>
      <c r="E185" s="234" t="s">
        <v>23</v>
      </c>
      <c r="F185" s="235" t="s">
        <v>374</v>
      </c>
      <c r="G185" s="232"/>
      <c r="H185" s="236">
        <v>373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164</v>
      </c>
      <c r="AU185" s="242" t="s">
        <v>85</v>
      </c>
      <c r="AV185" s="11" t="s">
        <v>85</v>
      </c>
      <c r="AW185" s="11" t="s">
        <v>38</v>
      </c>
      <c r="AX185" s="11" t="s">
        <v>75</v>
      </c>
      <c r="AY185" s="242" t="s">
        <v>147</v>
      </c>
    </row>
    <row r="186" s="11" customFormat="1">
      <c r="B186" s="231"/>
      <c r="C186" s="232"/>
      <c r="D186" s="233" t="s">
        <v>164</v>
      </c>
      <c r="E186" s="234" t="s">
        <v>23</v>
      </c>
      <c r="F186" s="235" t="s">
        <v>375</v>
      </c>
      <c r="G186" s="232"/>
      <c r="H186" s="236">
        <v>111.90000000000001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AT186" s="242" t="s">
        <v>164</v>
      </c>
      <c r="AU186" s="242" t="s">
        <v>85</v>
      </c>
      <c r="AV186" s="11" t="s">
        <v>85</v>
      </c>
      <c r="AW186" s="11" t="s">
        <v>38</v>
      </c>
      <c r="AX186" s="11" t="s">
        <v>75</v>
      </c>
      <c r="AY186" s="242" t="s">
        <v>147</v>
      </c>
    </row>
    <row r="187" s="11" customFormat="1">
      <c r="B187" s="231"/>
      <c r="C187" s="232"/>
      <c r="D187" s="233" t="s">
        <v>164</v>
      </c>
      <c r="E187" s="234" t="s">
        <v>23</v>
      </c>
      <c r="F187" s="235" t="s">
        <v>376</v>
      </c>
      <c r="G187" s="232"/>
      <c r="H187" s="236">
        <v>68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AT187" s="242" t="s">
        <v>164</v>
      </c>
      <c r="AU187" s="242" t="s">
        <v>85</v>
      </c>
      <c r="AV187" s="11" t="s">
        <v>85</v>
      </c>
      <c r="AW187" s="11" t="s">
        <v>38</v>
      </c>
      <c r="AX187" s="11" t="s">
        <v>75</v>
      </c>
      <c r="AY187" s="242" t="s">
        <v>147</v>
      </c>
    </row>
    <row r="188" s="11" customFormat="1">
      <c r="B188" s="231"/>
      <c r="C188" s="232"/>
      <c r="D188" s="233" t="s">
        <v>164</v>
      </c>
      <c r="E188" s="234" t="s">
        <v>23</v>
      </c>
      <c r="F188" s="235" t="s">
        <v>377</v>
      </c>
      <c r="G188" s="232"/>
      <c r="H188" s="236">
        <v>28.5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AT188" s="242" t="s">
        <v>164</v>
      </c>
      <c r="AU188" s="242" t="s">
        <v>85</v>
      </c>
      <c r="AV188" s="11" t="s">
        <v>85</v>
      </c>
      <c r="AW188" s="11" t="s">
        <v>38</v>
      </c>
      <c r="AX188" s="11" t="s">
        <v>75</v>
      </c>
      <c r="AY188" s="242" t="s">
        <v>147</v>
      </c>
    </row>
    <row r="189" s="12" customFormat="1">
      <c r="B189" s="253"/>
      <c r="C189" s="254"/>
      <c r="D189" s="233" t="s">
        <v>164</v>
      </c>
      <c r="E189" s="255" t="s">
        <v>23</v>
      </c>
      <c r="F189" s="256" t="s">
        <v>314</v>
      </c>
      <c r="G189" s="254"/>
      <c r="H189" s="257">
        <v>581.39999999999998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AT189" s="263" t="s">
        <v>164</v>
      </c>
      <c r="AU189" s="263" t="s">
        <v>85</v>
      </c>
      <c r="AV189" s="12" t="s">
        <v>155</v>
      </c>
      <c r="AW189" s="12" t="s">
        <v>38</v>
      </c>
      <c r="AX189" s="12" t="s">
        <v>83</v>
      </c>
      <c r="AY189" s="263" t="s">
        <v>147</v>
      </c>
    </row>
    <row r="190" s="1" customFormat="1" ht="16.5" customHeight="1">
      <c r="B190" s="44"/>
      <c r="C190" s="243" t="s">
        <v>378</v>
      </c>
      <c r="D190" s="243" t="s">
        <v>270</v>
      </c>
      <c r="E190" s="244" t="s">
        <v>379</v>
      </c>
      <c r="F190" s="245" t="s">
        <v>380</v>
      </c>
      <c r="G190" s="246" t="s">
        <v>168</v>
      </c>
      <c r="H190" s="247">
        <v>20.465</v>
      </c>
      <c r="I190" s="248"/>
      <c r="J190" s="249">
        <f>ROUND(I190*H190,2)</f>
        <v>0</v>
      </c>
      <c r="K190" s="245" t="s">
        <v>154</v>
      </c>
      <c r="L190" s="250"/>
      <c r="M190" s="251" t="s">
        <v>23</v>
      </c>
      <c r="N190" s="252" t="s">
        <v>46</v>
      </c>
      <c r="O190" s="45"/>
      <c r="P190" s="228">
        <f>O190*H190</f>
        <v>0</v>
      </c>
      <c r="Q190" s="228">
        <v>0.55000000000000004</v>
      </c>
      <c r="R190" s="228">
        <f>Q190*H190</f>
        <v>11.255750000000001</v>
      </c>
      <c r="S190" s="228">
        <v>0</v>
      </c>
      <c r="T190" s="229">
        <f>S190*H190</f>
        <v>0</v>
      </c>
      <c r="AR190" s="22" t="s">
        <v>273</v>
      </c>
      <c r="AT190" s="22" t="s">
        <v>270</v>
      </c>
      <c r="AU190" s="22" t="s">
        <v>85</v>
      </c>
      <c r="AY190" s="22" t="s">
        <v>147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22" t="s">
        <v>83</v>
      </c>
      <c r="BK190" s="230">
        <f>ROUND(I190*H190,2)</f>
        <v>0</v>
      </c>
      <c r="BL190" s="22" t="s">
        <v>220</v>
      </c>
      <c r="BM190" s="22" t="s">
        <v>381</v>
      </c>
    </row>
    <row r="191" s="11" customFormat="1">
      <c r="B191" s="231"/>
      <c r="C191" s="232"/>
      <c r="D191" s="233" t="s">
        <v>164</v>
      </c>
      <c r="E191" s="234" t="s">
        <v>23</v>
      </c>
      <c r="F191" s="235" t="s">
        <v>382</v>
      </c>
      <c r="G191" s="232"/>
      <c r="H191" s="236">
        <v>20.465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AT191" s="242" t="s">
        <v>164</v>
      </c>
      <c r="AU191" s="242" t="s">
        <v>85</v>
      </c>
      <c r="AV191" s="11" t="s">
        <v>85</v>
      </c>
      <c r="AW191" s="11" t="s">
        <v>38</v>
      </c>
      <c r="AX191" s="11" t="s">
        <v>83</v>
      </c>
      <c r="AY191" s="242" t="s">
        <v>147</v>
      </c>
    </row>
    <row r="192" s="1" customFormat="1" ht="38.25" customHeight="1">
      <c r="B192" s="44"/>
      <c r="C192" s="219" t="s">
        <v>383</v>
      </c>
      <c r="D192" s="219" t="s">
        <v>150</v>
      </c>
      <c r="E192" s="220" t="s">
        <v>384</v>
      </c>
      <c r="F192" s="221" t="s">
        <v>385</v>
      </c>
      <c r="G192" s="222" t="s">
        <v>153</v>
      </c>
      <c r="H192" s="223">
        <v>111.90000000000001</v>
      </c>
      <c r="I192" s="224"/>
      <c r="J192" s="225">
        <f>ROUND(I192*H192,2)</f>
        <v>0</v>
      </c>
      <c r="K192" s="221" t="s">
        <v>154</v>
      </c>
      <c r="L192" s="70"/>
      <c r="M192" s="226" t="s">
        <v>23</v>
      </c>
      <c r="N192" s="227" t="s">
        <v>46</v>
      </c>
      <c r="O192" s="45"/>
      <c r="P192" s="228">
        <f>O192*H192</f>
        <v>0</v>
      </c>
      <c r="Q192" s="228">
        <v>0</v>
      </c>
      <c r="R192" s="228">
        <f>Q192*H192</f>
        <v>0</v>
      </c>
      <c r="S192" s="228">
        <v>0.014999999999999999</v>
      </c>
      <c r="T192" s="229">
        <f>S192*H192</f>
        <v>1.6785000000000001</v>
      </c>
      <c r="AR192" s="22" t="s">
        <v>220</v>
      </c>
      <c r="AT192" s="22" t="s">
        <v>150</v>
      </c>
      <c r="AU192" s="22" t="s">
        <v>85</v>
      </c>
      <c r="AY192" s="22" t="s">
        <v>147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22" t="s">
        <v>83</v>
      </c>
      <c r="BK192" s="230">
        <f>ROUND(I192*H192,2)</f>
        <v>0</v>
      </c>
      <c r="BL192" s="22" t="s">
        <v>220</v>
      </c>
      <c r="BM192" s="22" t="s">
        <v>386</v>
      </c>
    </row>
    <row r="193" s="11" customFormat="1">
      <c r="B193" s="231"/>
      <c r="C193" s="232"/>
      <c r="D193" s="233" t="s">
        <v>164</v>
      </c>
      <c r="E193" s="234" t="s">
        <v>23</v>
      </c>
      <c r="F193" s="235" t="s">
        <v>387</v>
      </c>
      <c r="G193" s="232"/>
      <c r="H193" s="236">
        <v>111.90000000000001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AT193" s="242" t="s">
        <v>164</v>
      </c>
      <c r="AU193" s="242" t="s">
        <v>85</v>
      </c>
      <c r="AV193" s="11" t="s">
        <v>85</v>
      </c>
      <c r="AW193" s="11" t="s">
        <v>38</v>
      </c>
      <c r="AX193" s="11" t="s">
        <v>83</v>
      </c>
      <c r="AY193" s="242" t="s">
        <v>147</v>
      </c>
    </row>
    <row r="194" s="1" customFormat="1" ht="25.5" customHeight="1">
      <c r="B194" s="44"/>
      <c r="C194" s="219" t="s">
        <v>388</v>
      </c>
      <c r="D194" s="219" t="s">
        <v>150</v>
      </c>
      <c r="E194" s="220" t="s">
        <v>389</v>
      </c>
      <c r="F194" s="221" t="s">
        <v>390</v>
      </c>
      <c r="G194" s="222" t="s">
        <v>200</v>
      </c>
      <c r="H194" s="223">
        <v>2</v>
      </c>
      <c r="I194" s="224"/>
      <c r="J194" s="225">
        <f>ROUND(I194*H194,2)</f>
        <v>0</v>
      </c>
      <c r="K194" s="221" t="s">
        <v>154</v>
      </c>
      <c r="L194" s="70"/>
      <c r="M194" s="226" t="s">
        <v>23</v>
      </c>
      <c r="N194" s="227" t="s">
        <v>46</v>
      </c>
      <c r="O194" s="45"/>
      <c r="P194" s="228">
        <f>O194*H194</f>
        <v>0</v>
      </c>
      <c r="Q194" s="228">
        <v>0</v>
      </c>
      <c r="R194" s="228">
        <f>Q194*H194</f>
        <v>0</v>
      </c>
      <c r="S194" s="228">
        <v>0.0044000000000000003</v>
      </c>
      <c r="T194" s="229">
        <f>S194*H194</f>
        <v>0.0088000000000000005</v>
      </c>
      <c r="AR194" s="22" t="s">
        <v>220</v>
      </c>
      <c r="AT194" s="22" t="s">
        <v>150</v>
      </c>
      <c r="AU194" s="22" t="s">
        <v>85</v>
      </c>
      <c r="AY194" s="22" t="s">
        <v>147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22" t="s">
        <v>83</v>
      </c>
      <c r="BK194" s="230">
        <f>ROUND(I194*H194,2)</f>
        <v>0</v>
      </c>
      <c r="BL194" s="22" t="s">
        <v>220</v>
      </c>
      <c r="BM194" s="22" t="s">
        <v>391</v>
      </c>
    </row>
    <row r="195" s="11" customFormat="1">
      <c r="B195" s="231"/>
      <c r="C195" s="232"/>
      <c r="D195" s="233" t="s">
        <v>164</v>
      </c>
      <c r="E195" s="234" t="s">
        <v>23</v>
      </c>
      <c r="F195" s="235" t="s">
        <v>392</v>
      </c>
      <c r="G195" s="232"/>
      <c r="H195" s="236">
        <v>2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AT195" s="242" t="s">
        <v>164</v>
      </c>
      <c r="AU195" s="242" t="s">
        <v>85</v>
      </c>
      <c r="AV195" s="11" t="s">
        <v>85</v>
      </c>
      <c r="AW195" s="11" t="s">
        <v>38</v>
      </c>
      <c r="AX195" s="11" t="s">
        <v>83</v>
      </c>
      <c r="AY195" s="242" t="s">
        <v>147</v>
      </c>
    </row>
    <row r="196" s="1" customFormat="1" ht="25.5" customHeight="1">
      <c r="B196" s="44"/>
      <c r="C196" s="219" t="s">
        <v>393</v>
      </c>
      <c r="D196" s="219" t="s">
        <v>150</v>
      </c>
      <c r="E196" s="220" t="s">
        <v>394</v>
      </c>
      <c r="F196" s="221" t="s">
        <v>395</v>
      </c>
      <c r="G196" s="222" t="s">
        <v>153</v>
      </c>
      <c r="H196" s="223">
        <v>373</v>
      </c>
      <c r="I196" s="224"/>
      <c r="J196" s="225">
        <f>ROUND(I196*H196,2)</f>
        <v>0</v>
      </c>
      <c r="K196" s="221" t="s">
        <v>154</v>
      </c>
      <c r="L196" s="70"/>
      <c r="M196" s="226" t="s">
        <v>23</v>
      </c>
      <c r="N196" s="227" t="s">
        <v>46</v>
      </c>
      <c r="O196" s="45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AR196" s="22" t="s">
        <v>220</v>
      </c>
      <c r="AT196" s="22" t="s">
        <v>150</v>
      </c>
      <c r="AU196" s="22" t="s">
        <v>85</v>
      </c>
      <c r="AY196" s="22" t="s">
        <v>147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22" t="s">
        <v>83</v>
      </c>
      <c r="BK196" s="230">
        <f>ROUND(I196*H196,2)</f>
        <v>0</v>
      </c>
      <c r="BL196" s="22" t="s">
        <v>220</v>
      </c>
      <c r="BM196" s="22" t="s">
        <v>396</v>
      </c>
    </row>
    <row r="197" s="1" customFormat="1" ht="16.5" customHeight="1">
      <c r="B197" s="44"/>
      <c r="C197" s="243" t="s">
        <v>397</v>
      </c>
      <c r="D197" s="243" t="s">
        <v>270</v>
      </c>
      <c r="E197" s="244" t="s">
        <v>398</v>
      </c>
      <c r="F197" s="245" t="s">
        <v>399</v>
      </c>
      <c r="G197" s="246" t="s">
        <v>168</v>
      </c>
      <c r="H197" s="247">
        <v>4.3810000000000002</v>
      </c>
      <c r="I197" s="248"/>
      <c r="J197" s="249">
        <f>ROUND(I197*H197,2)</f>
        <v>0</v>
      </c>
      <c r="K197" s="245" t="s">
        <v>154</v>
      </c>
      <c r="L197" s="250"/>
      <c r="M197" s="251" t="s">
        <v>23</v>
      </c>
      <c r="N197" s="252" t="s">
        <v>46</v>
      </c>
      <c r="O197" s="45"/>
      <c r="P197" s="228">
        <f>O197*H197</f>
        <v>0</v>
      </c>
      <c r="Q197" s="228">
        <v>0.55000000000000004</v>
      </c>
      <c r="R197" s="228">
        <f>Q197*H197</f>
        <v>2.4095500000000003</v>
      </c>
      <c r="S197" s="228">
        <v>0</v>
      </c>
      <c r="T197" s="229">
        <f>S197*H197</f>
        <v>0</v>
      </c>
      <c r="AR197" s="22" t="s">
        <v>273</v>
      </c>
      <c r="AT197" s="22" t="s">
        <v>270</v>
      </c>
      <c r="AU197" s="22" t="s">
        <v>85</v>
      </c>
      <c r="AY197" s="22" t="s">
        <v>147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22" t="s">
        <v>83</v>
      </c>
      <c r="BK197" s="230">
        <f>ROUND(I197*H197,2)</f>
        <v>0</v>
      </c>
      <c r="BL197" s="22" t="s">
        <v>220</v>
      </c>
      <c r="BM197" s="22" t="s">
        <v>400</v>
      </c>
    </row>
    <row r="198" s="11" customFormat="1">
      <c r="B198" s="231"/>
      <c r="C198" s="232"/>
      <c r="D198" s="233" t="s">
        <v>164</v>
      </c>
      <c r="E198" s="234" t="s">
        <v>23</v>
      </c>
      <c r="F198" s="235" t="s">
        <v>401</v>
      </c>
      <c r="G198" s="232"/>
      <c r="H198" s="236">
        <v>3.2050000000000001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AT198" s="242" t="s">
        <v>164</v>
      </c>
      <c r="AU198" s="242" t="s">
        <v>85</v>
      </c>
      <c r="AV198" s="11" t="s">
        <v>85</v>
      </c>
      <c r="AW198" s="11" t="s">
        <v>38</v>
      </c>
      <c r="AX198" s="11" t="s">
        <v>75</v>
      </c>
      <c r="AY198" s="242" t="s">
        <v>147</v>
      </c>
    </row>
    <row r="199" s="11" customFormat="1">
      <c r="B199" s="231"/>
      <c r="C199" s="232"/>
      <c r="D199" s="233" t="s">
        <v>164</v>
      </c>
      <c r="E199" s="234" t="s">
        <v>23</v>
      </c>
      <c r="F199" s="235" t="s">
        <v>402</v>
      </c>
      <c r="G199" s="232"/>
      <c r="H199" s="236">
        <v>1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AT199" s="242" t="s">
        <v>164</v>
      </c>
      <c r="AU199" s="242" t="s">
        <v>85</v>
      </c>
      <c r="AV199" s="11" t="s">
        <v>85</v>
      </c>
      <c r="AW199" s="11" t="s">
        <v>38</v>
      </c>
      <c r="AX199" s="11" t="s">
        <v>75</v>
      </c>
      <c r="AY199" s="242" t="s">
        <v>147</v>
      </c>
    </row>
    <row r="200" s="11" customFormat="1">
      <c r="B200" s="231"/>
      <c r="C200" s="232"/>
      <c r="D200" s="233" t="s">
        <v>164</v>
      </c>
      <c r="E200" s="234" t="s">
        <v>23</v>
      </c>
      <c r="F200" s="235" t="s">
        <v>403</v>
      </c>
      <c r="G200" s="232"/>
      <c r="H200" s="236">
        <v>0.17599999999999999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AT200" s="242" t="s">
        <v>164</v>
      </c>
      <c r="AU200" s="242" t="s">
        <v>85</v>
      </c>
      <c r="AV200" s="11" t="s">
        <v>85</v>
      </c>
      <c r="AW200" s="11" t="s">
        <v>38</v>
      </c>
      <c r="AX200" s="11" t="s">
        <v>75</v>
      </c>
      <c r="AY200" s="242" t="s">
        <v>147</v>
      </c>
    </row>
    <row r="201" s="12" customFormat="1">
      <c r="B201" s="253"/>
      <c r="C201" s="254"/>
      <c r="D201" s="233" t="s">
        <v>164</v>
      </c>
      <c r="E201" s="255" t="s">
        <v>23</v>
      </c>
      <c r="F201" s="256" t="s">
        <v>314</v>
      </c>
      <c r="G201" s="254"/>
      <c r="H201" s="257">
        <v>4.3810000000000002</v>
      </c>
      <c r="I201" s="258"/>
      <c r="J201" s="254"/>
      <c r="K201" s="254"/>
      <c r="L201" s="259"/>
      <c r="M201" s="260"/>
      <c r="N201" s="261"/>
      <c r="O201" s="261"/>
      <c r="P201" s="261"/>
      <c r="Q201" s="261"/>
      <c r="R201" s="261"/>
      <c r="S201" s="261"/>
      <c r="T201" s="262"/>
      <c r="AT201" s="263" t="s">
        <v>164</v>
      </c>
      <c r="AU201" s="263" t="s">
        <v>85</v>
      </c>
      <c r="AV201" s="12" t="s">
        <v>155</v>
      </c>
      <c r="AW201" s="12" t="s">
        <v>38</v>
      </c>
      <c r="AX201" s="12" t="s">
        <v>83</v>
      </c>
      <c r="AY201" s="263" t="s">
        <v>147</v>
      </c>
    </row>
    <row r="202" s="1" customFormat="1" ht="16.5" customHeight="1">
      <c r="B202" s="44"/>
      <c r="C202" s="219" t="s">
        <v>404</v>
      </c>
      <c r="D202" s="219" t="s">
        <v>150</v>
      </c>
      <c r="E202" s="220" t="s">
        <v>405</v>
      </c>
      <c r="F202" s="221" t="s">
        <v>406</v>
      </c>
      <c r="G202" s="222" t="s">
        <v>295</v>
      </c>
      <c r="H202" s="223">
        <v>1</v>
      </c>
      <c r="I202" s="224"/>
      <c r="J202" s="225">
        <f>ROUND(I202*H202,2)</f>
        <v>0</v>
      </c>
      <c r="K202" s="221" t="s">
        <v>154</v>
      </c>
      <c r="L202" s="70"/>
      <c r="M202" s="226" t="s">
        <v>23</v>
      </c>
      <c r="N202" s="227" t="s">
        <v>46</v>
      </c>
      <c r="O202" s="45"/>
      <c r="P202" s="228">
        <f>O202*H202</f>
        <v>0</v>
      </c>
      <c r="Q202" s="228">
        <v>0</v>
      </c>
      <c r="R202" s="228">
        <f>Q202*H202</f>
        <v>0</v>
      </c>
      <c r="S202" s="228">
        <v>0.20000000000000001</v>
      </c>
      <c r="T202" s="229">
        <f>S202*H202</f>
        <v>0.20000000000000001</v>
      </c>
      <c r="AR202" s="22" t="s">
        <v>220</v>
      </c>
      <c r="AT202" s="22" t="s">
        <v>150</v>
      </c>
      <c r="AU202" s="22" t="s">
        <v>85</v>
      </c>
      <c r="AY202" s="22" t="s">
        <v>147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22" t="s">
        <v>83</v>
      </c>
      <c r="BK202" s="230">
        <f>ROUND(I202*H202,2)</f>
        <v>0</v>
      </c>
      <c r="BL202" s="22" t="s">
        <v>220</v>
      </c>
      <c r="BM202" s="22" t="s">
        <v>407</v>
      </c>
    </row>
    <row r="203" s="11" customFormat="1">
      <c r="B203" s="231"/>
      <c r="C203" s="232"/>
      <c r="D203" s="233" t="s">
        <v>164</v>
      </c>
      <c r="E203" s="234" t="s">
        <v>23</v>
      </c>
      <c r="F203" s="235" t="s">
        <v>408</v>
      </c>
      <c r="G203" s="232"/>
      <c r="H203" s="236">
        <v>1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AT203" s="242" t="s">
        <v>164</v>
      </c>
      <c r="AU203" s="242" t="s">
        <v>85</v>
      </c>
      <c r="AV203" s="11" t="s">
        <v>85</v>
      </c>
      <c r="AW203" s="11" t="s">
        <v>38</v>
      </c>
      <c r="AX203" s="11" t="s">
        <v>83</v>
      </c>
      <c r="AY203" s="242" t="s">
        <v>147</v>
      </c>
    </row>
    <row r="204" s="1" customFormat="1" ht="25.5" customHeight="1">
      <c r="B204" s="44"/>
      <c r="C204" s="219" t="s">
        <v>409</v>
      </c>
      <c r="D204" s="219" t="s">
        <v>150</v>
      </c>
      <c r="E204" s="220" t="s">
        <v>410</v>
      </c>
      <c r="F204" s="221" t="s">
        <v>411</v>
      </c>
      <c r="G204" s="222" t="s">
        <v>295</v>
      </c>
      <c r="H204" s="223">
        <v>1</v>
      </c>
      <c r="I204" s="224"/>
      <c r="J204" s="225">
        <f>ROUND(I204*H204,2)</f>
        <v>0</v>
      </c>
      <c r="K204" s="221" t="s">
        <v>154</v>
      </c>
      <c r="L204" s="70"/>
      <c r="M204" s="226" t="s">
        <v>23</v>
      </c>
      <c r="N204" s="227" t="s">
        <v>46</v>
      </c>
      <c r="O204" s="45"/>
      <c r="P204" s="228">
        <f>O204*H204</f>
        <v>0</v>
      </c>
      <c r="Q204" s="228">
        <v>0.056099999999999997</v>
      </c>
      <c r="R204" s="228">
        <f>Q204*H204</f>
        <v>0.056099999999999997</v>
      </c>
      <c r="S204" s="228">
        <v>0</v>
      </c>
      <c r="T204" s="229">
        <f>S204*H204</f>
        <v>0</v>
      </c>
      <c r="AR204" s="22" t="s">
        <v>220</v>
      </c>
      <c r="AT204" s="22" t="s">
        <v>150</v>
      </c>
      <c r="AU204" s="22" t="s">
        <v>85</v>
      </c>
      <c r="AY204" s="22" t="s">
        <v>147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22" t="s">
        <v>83</v>
      </c>
      <c r="BK204" s="230">
        <f>ROUND(I204*H204,2)</f>
        <v>0</v>
      </c>
      <c r="BL204" s="22" t="s">
        <v>220</v>
      </c>
      <c r="BM204" s="22" t="s">
        <v>412</v>
      </c>
    </row>
    <row r="205" s="1" customFormat="1" ht="25.5" customHeight="1">
      <c r="B205" s="44"/>
      <c r="C205" s="219" t="s">
        <v>413</v>
      </c>
      <c r="D205" s="219" t="s">
        <v>150</v>
      </c>
      <c r="E205" s="220" t="s">
        <v>414</v>
      </c>
      <c r="F205" s="221" t="s">
        <v>415</v>
      </c>
      <c r="G205" s="222" t="s">
        <v>168</v>
      </c>
      <c r="H205" s="223">
        <v>22.859999999999999</v>
      </c>
      <c r="I205" s="224"/>
      <c r="J205" s="225">
        <f>ROUND(I205*H205,2)</f>
        <v>0</v>
      </c>
      <c r="K205" s="221" t="s">
        <v>154</v>
      </c>
      <c r="L205" s="70"/>
      <c r="M205" s="226" t="s">
        <v>23</v>
      </c>
      <c r="N205" s="227" t="s">
        <v>46</v>
      </c>
      <c r="O205" s="45"/>
      <c r="P205" s="228">
        <f>O205*H205</f>
        <v>0</v>
      </c>
      <c r="Q205" s="228">
        <v>0.023369999999999998</v>
      </c>
      <c r="R205" s="228">
        <f>Q205*H205</f>
        <v>0.5342382</v>
      </c>
      <c r="S205" s="228">
        <v>0</v>
      </c>
      <c r="T205" s="229">
        <f>S205*H205</f>
        <v>0</v>
      </c>
      <c r="AR205" s="22" t="s">
        <v>220</v>
      </c>
      <c r="AT205" s="22" t="s">
        <v>150</v>
      </c>
      <c r="AU205" s="22" t="s">
        <v>85</v>
      </c>
      <c r="AY205" s="22" t="s">
        <v>147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22" t="s">
        <v>83</v>
      </c>
      <c r="BK205" s="230">
        <f>ROUND(I205*H205,2)</f>
        <v>0</v>
      </c>
      <c r="BL205" s="22" t="s">
        <v>220</v>
      </c>
      <c r="BM205" s="22" t="s">
        <v>416</v>
      </c>
    </row>
    <row r="206" s="11" customFormat="1">
      <c r="B206" s="231"/>
      <c r="C206" s="232"/>
      <c r="D206" s="233" t="s">
        <v>164</v>
      </c>
      <c r="E206" s="234" t="s">
        <v>23</v>
      </c>
      <c r="F206" s="235" t="s">
        <v>417</v>
      </c>
      <c r="G206" s="232"/>
      <c r="H206" s="236">
        <v>22.859999999999999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AT206" s="242" t="s">
        <v>164</v>
      </c>
      <c r="AU206" s="242" t="s">
        <v>85</v>
      </c>
      <c r="AV206" s="11" t="s">
        <v>85</v>
      </c>
      <c r="AW206" s="11" t="s">
        <v>38</v>
      </c>
      <c r="AX206" s="11" t="s">
        <v>83</v>
      </c>
      <c r="AY206" s="242" t="s">
        <v>147</v>
      </c>
    </row>
    <row r="207" s="1" customFormat="1" ht="38.25" customHeight="1">
      <c r="B207" s="44"/>
      <c r="C207" s="219" t="s">
        <v>418</v>
      </c>
      <c r="D207" s="219" t="s">
        <v>150</v>
      </c>
      <c r="E207" s="220" t="s">
        <v>419</v>
      </c>
      <c r="F207" s="221" t="s">
        <v>420</v>
      </c>
      <c r="G207" s="222" t="s">
        <v>240</v>
      </c>
      <c r="H207" s="223">
        <v>20.466000000000001</v>
      </c>
      <c r="I207" s="224"/>
      <c r="J207" s="225">
        <f>ROUND(I207*H207,2)</f>
        <v>0</v>
      </c>
      <c r="K207" s="221" t="s">
        <v>154</v>
      </c>
      <c r="L207" s="70"/>
      <c r="M207" s="226" t="s">
        <v>23</v>
      </c>
      <c r="N207" s="227" t="s">
        <v>46</v>
      </c>
      <c r="O207" s="45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AR207" s="22" t="s">
        <v>220</v>
      </c>
      <c r="AT207" s="22" t="s">
        <v>150</v>
      </c>
      <c r="AU207" s="22" t="s">
        <v>85</v>
      </c>
      <c r="AY207" s="22" t="s">
        <v>147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22" t="s">
        <v>83</v>
      </c>
      <c r="BK207" s="230">
        <f>ROUND(I207*H207,2)</f>
        <v>0</v>
      </c>
      <c r="BL207" s="22" t="s">
        <v>220</v>
      </c>
      <c r="BM207" s="22" t="s">
        <v>421</v>
      </c>
    </row>
    <row r="208" s="10" customFormat="1" ht="29.88" customHeight="1">
      <c r="B208" s="203"/>
      <c r="C208" s="204"/>
      <c r="D208" s="205" t="s">
        <v>74</v>
      </c>
      <c r="E208" s="217" t="s">
        <v>422</v>
      </c>
      <c r="F208" s="217" t="s">
        <v>423</v>
      </c>
      <c r="G208" s="204"/>
      <c r="H208" s="204"/>
      <c r="I208" s="207"/>
      <c r="J208" s="218">
        <f>BK208</f>
        <v>0</v>
      </c>
      <c r="K208" s="204"/>
      <c r="L208" s="209"/>
      <c r="M208" s="210"/>
      <c r="N208" s="211"/>
      <c r="O208" s="211"/>
      <c r="P208" s="212">
        <f>SUM(P209:P211)</f>
        <v>0</v>
      </c>
      <c r="Q208" s="211"/>
      <c r="R208" s="212">
        <f>SUM(R209:R211)</f>
        <v>0.40114249999999996</v>
      </c>
      <c r="S208" s="211"/>
      <c r="T208" s="213">
        <f>SUM(T209:T211)</f>
        <v>0</v>
      </c>
      <c r="AR208" s="214" t="s">
        <v>85</v>
      </c>
      <c r="AT208" s="215" t="s">
        <v>74</v>
      </c>
      <c r="AU208" s="215" t="s">
        <v>83</v>
      </c>
      <c r="AY208" s="214" t="s">
        <v>147</v>
      </c>
      <c r="BK208" s="216">
        <f>SUM(BK209:BK211)</f>
        <v>0</v>
      </c>
    </row>
    <row r="209" s="1" customFormat="1" ht="38.25" customHeight="1">
      <c r="B209" s="44"/>
      <c r="C209" s="219" t="s">
        <v>424</v>
      </c>
      <c r="D209" s="219" t="s">
        <v>150</v>
      </c>
      <c r="E209" s="220" t="s">
        <v>425</v>
      </c>
      <c r="F209" s="221" t="s">
        <v>426</v>
      </c>
      <c r="G209" s="222" t="s">
        <v>153</v>
      </c>
      <c r="H209" s="223">
        <v>15.949999999999999</v>
      </c>
      <c r="I209" s="224"/>
      <c r="J209" s="225">
        <f>ROUND(I209*H209,2)</f>
        <v>0</v>
      </c>
      <c r="K209" s="221" t="s">
        <v>154</v>
      </c>
      <c r="L209" s="70"/>
      <c r="M209" s="226" t="s">
        <v>23</v>
      </c>
      <c r="N209" s="227" t="s">
        <v>46</v>
      </c>
      <c r="O209" s="45"/>
      <c r="P209" s="228">
        <f>O209*H209</f>
        <v>0</v>
      </c>
      <c r="Q209" s="228">
        <v>0.025149999999999999</v>
      </c>
      <c r="R209" s="228">
        <f>Q209*H209</f>
        <v>0.40114249999999996</v>
      </c>
      <c r="S209" s="228">
        <v>0</v>
      </c>
      <c r="T209" s="229">
        <f>S209*H209</f>
        <v>0</v>
      </c>
      <c r="AR209" s="22" t="s">
        <v>220</v>
      </c>
      <c r="AT209" s="22" t="s">
        <v>150</v>
      </c>
      <c r="AU209" s="22" t="s">
        <v>85</v>
      </c>
      <c r="AY209" s="22" t="s">
        <v>147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22" t="s">
        <v>83</v>
      </c>
      <c r="BK209" s="230">
        <f>ROUND(I209*H209,2)</f>
        <v>0</v>
      </c>
      <c r="BL209" s="22" t="s">
        <v>220</v>
      </c>
      <c r="BM209" s="22" t="s">
        <v>427</v>
      </c>
    </row>
    <row r="210" s="11" customFormat="1">
      <c r="B210" s="231"/>
      <c r="C210" s="232"/>
      <c r="D210" s="233" t="s">
        <v>164</v>
      </c>
      <c r="E210" s="234" t="s">
        <v>23</v>
      </c>
      <c r="F210" s="235" t="s">
        <v>428</v>
      </c>
      <c r="G210" s="232"/>
      <c r="H210" s="236">
        <v>15.949999999999999</v>
      </c>
      <c r="I210" s="237"/>
      <c r="J210" s="232"/>
      <c r="K210" s="232"/>
      <c r="L210" s="238"/>
      <c r="M210" s="239"/>
      <c r="N210" s="240"/>
      <c r="O210" s="240"/>
      <c r="P210" s="240"/>
      <c r="Q210" s="240"/>
      <c r="R210" s="240"/>
      <c r="S210" s="240"/>
      <c r="T210" s="241"/>
      <c r="AT210" s="242" t="s">
        <v>164</v>
      </c>
      <c r="AU210" s="242" t="s">
        <v>85</v>
      </c>
      <c r="AV210" s="11" t="s">
        <v>85</v>
      </c>
      <c r="AW210" s="11" t="s">
        <v>38</v>
      </c>
      <c r="AX210" s="11" t="s">
        <v>83</v>
      </c>
      <c r="AY210" s="242" t="s">
        <v>147</v>
      </c>
    </row>
    <row r="211" s="1" customFormat="1" ht="51" customHeight="1">
      <c r="B211" s="44"/>
      <c r="C211" s="219" t="s">
        <v>429</v>
      </c>
      <c r="D211" s="219" t="s">
        <v>150</v>
      </c>
      <c r="E211" s="220" t="s">
        <v>430</v>
      </c>
      <c r="F211" s="221" t="s">
        <v>431</v>
      </c>
      <c r="G211" s="222" t="s">
        <v>240</v>
      </c>
      <c r="H211" s="223">
        <v>0.40100000000000002</v>
      </c>
      <c r="I211" s="224"/>
      <c r="J211" s="225">
        <f>ROUND(I211*H211,2)</f>
        <v>0</v>
      </c>
      <c r="K211" s="221" t="s">
        <v>154</v>
      </c>
      <c r="L211" s="70"/>
      <c r="M211" s="226" t="s">
        <v>23</v>
      </c>
      <c r="N211" s="227" t="s">
        <v>46</v>
      </c>
      <c r="O211" s="45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AR211" s="22" t="s">
        <v>220</v>
      </c>
      <c r="AT211" s="22" t="s">
        <v>150</v>
      </c>
      <c r="AU211" s="22" t="s">
        <v>85</v>
      </c>
      <c r="AY211" s="22" t="s">
        <v>147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22" t="s">
        <v>83</v>
      </c>
      <c r="BK211" s="230">
        <f>ROUND(I211*H211,2)</f>
        <v>0</v>
      </c>
      <c r="BL211" s="22" t="s">
        <v>220</v>
      </c>
      <c r="BM211" s="22" t="s">
        <v>432</v>
      </c>
    </row>
    <row r="212" s="10" customFormat="1" ht="29.88" customHeight="1">
      <c r="B212" s="203"/>
      <c r="C212" s="204"/>
      <c r="D212" s="205" t="s">
        <v>74</v>
      </c>
      <c r="E212" s="217" t="s">
        <v>433</v>
      </c>
      <c r="F212" s="217" t="s">
        <v>434</v>
      </c>
      <c r="G212" s="204"/>
      <c r="H212" s="204"/>
      <c r="I212" s="207"/>
      <c r="J212" s="218">
        <f>BK212</f>
        <v>0</v>
      </c>
      <c r="K212" s="204"/>
      <c r="L212" s="209"/>
      <c r="M212" s="210"/>
      <c r="N212" s="211"/>
      <c r="O212" s="211"/>
      <c r="P212" s="212">
        <f>SUM(P213:P305)</f>
        <v>0</v>
      </c>
      <c r="Q212" s="211"/>
      <c r="R212" s="212">
        <f>SUM(R213:R305)</f>
        <v>5.8331139999999992</v>
      </c>
      <c r="S212" s="211"/>
      <c r="T212" s="213">
        <f>SUM(T213:T305)</f>
        <v>2.5792470000000005</v>
      </c>
      <c r="AR212" s="214" t="s">
        <v>85</v>
      </c>
      <c r="AT212" s="215" t="s">
        <v>74</v>
      </c>
      <c r="AU212" s="215" t="s">
        <v>83</v>
      </c>
      <c r="AY212" s="214" t="s">
        <v>147</v>
      </c>
      <c r="BK212" s="216">
        <f>SUM(BK213:BK305)</f>
        <v>0</v>
      </c>
    </row>
    <row r="213" s="1" customFormat="1" ht="16.5" customHeight="1">
      <c r="B213" s="44"/>
      <c r="C213" s="219" t="s">
        <v>435</v>
      </c>
      <c r="D213" s="219" t="s">
        <v>150</v>
      </c>
      <c r="E213" s="220" t="s">
        <v>436</v>
      </c>
      <c r="F213" s="221" t="s">
        <v>437</v>
      </c>
      <c r="G213" s="222" t="s">
        <v>200</v>
      </c>
      <c r="H213" s="223">
        <v>94</v>
      </c>
      <c r="I213" s="224"/>
      <c r="J213" s="225">
        <f>ROUND(I213*H213,2)</f>
        <v>0</v>
      </c>
      <c r="K213" s="221" t="s">
        <v>154</v>
      </c>
      <c r="L213" s="70"/>
      <c r="M213" s="226" t="s">
        <v>23</v>
      </c>
      <c r="N213" s="227" t="s">
        <v>46</v>
      </c>
      <c r="O213" s="45"/>
      <c r="P213" s="228">
        <f>O213*H213</f>
        <v>0</v>
      </c>
      <c r="Q213" s="228">
        <v>0</v>
      </c>
      <c r="R213" s="228">
        <f>Q213*H213</f>
        <v>0</v>
      </c>
      <c r="S213" s="228">
        <v>0.0017600000000000001</v>
      </c>
      <c r="T213" s="229">
        <f>S213*H213</f>
        <v>0.16544</v>
      </c>
      <c r="AR213" s="22" t="s">
        <v>220</v>
      </c>
      <c r="AT213" s="22" t="s">
        <v>150</v>
      </c>
      <c r="AU213" s="22" t="s">
        <v>85</v>
      </c>
      <c r="AY213" s="22" t="s">
        <v>147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22" t="s">
        <v>83</v>
      </c>
      <c r="BK213" s="230">
        <f>ROUND(I213*H213,2)</f>
        <v>0</v>
      </c>
      <c r="BL213" s="22" t="s">
        <v>220</v>
      </c>
      <c r="BM213" s="22" t="s">
        <v>438</v>
      </c>
    </row>
    <row r="214" s="11" customFormat="1">
      <c r="B214" s="231"/>
      <c r="C214" s="232"/>
      <c r="D214" s="233" t="s">
        <v>164</v>
      </c>
      <c r="E214" s="234" t="s">
        <v>23</v>
      </c>
      <c r="F214" s="235" t="s">
        <v>439</v>
      </c>
      <c r="G214" s="232"/>
      <c r="H214" s="236">
        <v>94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AT214" s="242" t="s">
        <v>164</v>
      </c>
      <c r="AU214" s="242" t="s">
        <v>85</v>
      </c>
      <c r="AV214" s="11" t="s">
        <v>85</v>
      </c>
      <c r="AW214" s="11" t="s">
        <v>38</v>
      </c>
      <c r="AX214" s="11" t="s">
        <v>83</v>
      </c>
      <c r="AY214" s="242" t="s">
        <v>147</v>
      </c>
    </row>
    <row r="215" s="1" customFormat="1" ht="16.5" customHeight="1">
      <c r="B215" s="44"/>
      <c r="C215" s="219" t="s">
        <v>440</v>
      </c>
      <c r="D215" s="219" t="s">
        <v>150</v>
      </c>
      <c r="E215" s="220" t="s">
        <v>441</v>
      </c>
      <c r="F215" s="221" t="s">
        <v>442</v>
      </c>
      <c r="G215" s="222" t="s">
        <v>153</v>
      </c>
      <c r="H215" s="223">
        <v>107.3</v>
      </c>
      <c r="I215" s="224"/>
      <c r="J215" s="225">
        <f>ROUND(I215*H215,2)</f>
        <v>0</v>
      </c>
      <c r="K215" s="221" t="s">
        <v>154</v>
      </c>
      <c r="L215" s="70"/>
      <c r="M215" s="226" t="s">
        <v>23</v>
      </c>
      <c r="N215" s="227" t="s">
        <v>46</v>
      </c>
      <c r="O215" s="45"/>
      <c r="P215" s="228">
        <f>O215*H215</f>
        <v>0</v>
      </c>
      <c r="Q215" s="228">
        <v>0</v>
      </c>
      <c r="R215" s="228">
        <f>Q215*H215</f>
        <v>0</v>
      </c>
      <c r="S215" s="228">
        <v>0.00594</v>
      </c>
      <c r="T215" s="229">
        <f>S215*H215</f>
        <v>0.63736199999999998</v>
      </c>
      <c r="AR215" s="22" t="s">
        <v>220</v>
      </c>
      <c r="AT215" s="22" t="s">
        <v>150</v>
      </c>
      <c r="AU215" s="22" t="s">
        <v>85</v>
      </c>
      <c r="AY215" s="22" t="s">
        <v>147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22" t="s">
        <v>83</v>
      </c>
      <c r="BK215" s="230">
        <f>ROUND(I215*H215,2)</f>
        <v>0</v>
      </c>
      <c r="BL215" s="22" t="s">
        <v>220</v>
      </c>
      <c r="BM215" s="22" t="s">
        <v>443</v>
      </c>
    </row>
    <row r="216" s="11" customFormat="1">
      <c r="B216" s="231"/>
      <c r="C216" s="232"/>
      <c r="D216" s="233" t="s">
        <v>164</v>
      </c>
      <c r="E216" s="234" t="s">
        <v>23</v>
      </c>
      <c r="F216" s="235" t="s">
        <v>444</v>
      </c>
      <c r="G216" s="232"/>
      <c r="H216" s="236">
        <v>107.3</v>
      </c>
      <c r="I216" s="237"/>
      <c r="J216" s="232"/>
      <c r="K216" s="232"/>
      <c r="L216" s="238"/>
      <c r="M216" s="239"/>
      <c r="N216" s="240"/>
      <c r="O216" s="240"/>
      <c r="P216" s="240"/>
      <c r="Q216" s="240"/>
      <c r="R216" s="240"/>
      <c r="S216" s="240"/>
      <c r="T216" s="241"/>
      <c r="AT216" s="242" t="s">
        <v>164</v>
      </c>
      <c r="AU216" s="242" t="s">
        <v>85</v>
      </c>
      <c r="AV216" s="11" t="s">
        <v>85</v>
      </c>
      <c r="AW216" s="11" t="s">
        <v>38</v>
      </c>
      <c r="AX216" s="11" t="s">
        <v>83</v>
      </c>
      <c r="AY216" s="242" t="s">
        <v>147</v>
      </c>
    </row>
    <row r="217" s="1" customFormat="1" ht="16.5" customHeight="1">
      <c r="B217" s="44"/>
      <c r="C217" s="219" t="s">
        <v>445</v>
      </c>
      <c r="D217" s="219" t="s">
        <v>150</v>
      </c>
      <c r="E217" s="220" t="s">
        <v>446</v>
      </c>
      <c r="F217" s="221" t="s">
        <v>447</v>
      </c>
      <c r="G217" s="222" t="s">
        <v>153</v>
      </c>
      <c r="H217" s="223">
        <v>240.19999999999999</v>
      </c>
      <c r="I217" s="224"/>
      <c r="J217" s="225">
        <f>ROUND(I217*H217,2)</f>
        <v>0</v>
      </c>
      <c r="K217" s="221" t="s">
        <v>154</v>
      </c>
      <c r="L217" s="70"/>
      <c r="M217" s="226" t="s">
        <v>23</v>
      </c>
      <c r="N217" s="227" t="s">
        <v>46</v>
      </c>
      <c r="O217" s="45"/>
      <c r="P217" s="228">
        <f>O217*H217</f>
        <v>0</v>
      </c>
      <c r="Q217" s="228">
        <v>0</v>
      </c>
      <c r="R217" s="228">
        <f>Q217*H217</f>
        <v>0</v>
      </c>
      <c r="S217" s="228">
        <v>0.0031199999999999999</v>
      </c>
      <c r="T217" s="229">
        <f>S217*H217</f>
        <v>0.74942399999999998</v>
      </c>
      <c r="AR217" s="22" t="s">
        <v>220</v>
      </c>
      <c r="AT217" s="22" t="s">
        <v>150</v>
      </c>
      <c r="AU217" s="22" t="s">
        <v>85</v>
      </c>
      <c r="AY217" s="22" t="s">
        <v>147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22" t="s">
        <v>83</v>
      </c>
      <c r="BK217" s="230">
        <f>ROUND(I217*H217,2)</f>
        <v>0</v>
      </c>
      <c r="BL217" s="22" t="s">
        <v>220</v>
      </c>
      <c r="BM217" s="22" t="s">
        <v>448</v>
      </c>
    </row>
    <row r="218" s="11" customFormat="1">
      <c r="B218" s="231"/>
      <c r="C218" s="232"/>
      <c r="D218" s="233" t="s">
        <v>164</v>
      </c>
      <c r="E218" s="234" t="s">
        <v>23</v>
      </c>
      <c r="F218" s="235" t="s">
        <v>449</v>
      </c>
      <c r="G218" s="232"/>
      <c r="H218" s="236">
        <v>240.19999999999999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AT218" s="242" t="s">
        <v>164</v>
      </c>
      <c r="AU218" s="242" t="s">
        <v>85</v>
      </c>
      <c r="AV218" s="11" t="s">
        <v>85</v>
      </c>
      <c r="AW218" s="11" t="s">
        <v>38</v>
      </c>
      <c r="AX218" s="11" t="s">
        <v>83</v>
      </c>
      <c r="AY218" s="242" t="s">
        <v>147</v>
      </c>
    </row>
    <row r="219" s="1" customFormat="1" ht="16.5" customHeight="1">
      <c r="B219" s="44"/>
      <c r="C219" s="219" t="s">
        <v>450</v>
      </c>
      <c r="D219" s="219" t="s">
        <v>150</v>
      </c>
      <c r="E219" s="220" t="s">
        <v>451</v>
      </c>
      <c r="F219" s="221" t="s">
        <v>452</v>
      </c>
      <c r="G219" s="222" t="s">
        <v>200</v>
      </c>
      <c r="H219" s="223">
        <v>80.900000000000006</v>
      </c>
      <c r="I219" s="224"/>
      <c r="J219" s="225">
        <f>ROUND(I219*H219,2)</f>
        <v>0</v>
      </c>
      <c r="K219" s="221" t="s">
        <v>154</v>
      </c>
      <c r="L219" s="70"/>
      <c r="M219" s="226" t="s">
        <v>23</v>
      </c>
      <c r="N219" s="227" t="s">
        <v>46</v>
      </c>
      <c r="O219" s="45"/>
      <c r="P219" s="228">
        <f>O219*H219</f>
        <v>0</v>
      </c>
      <c r="Q219" s="228">
        <v>0</v>
      </c>
      <c r="R219" s="228">
        <f>Q219*H219</f>
        <v>0</v>
      </c>
      <c r="S219" s="228">
        <v>0.0018699999999999999</v>
      </c>
      <c r="T219" s="229">
        <f>S219*H219</f>
        <v>0.151283</v>
      </c>
      <c r="AR219" s="22" t="s">
        <v>220</v>
      </c>
      <c r="AT219" s="22" t="s">
        <v>150</v>
      </c>
      <c r="AU219" s="22" t="s">
        <v>85</v>
      </c>
      <c r="AY219" s="22" t="s">
        <v>147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22" t="s">
        <v>83</v>
      </c>
      <c r="BK219" s="230">
        <f>ROUND(I219*H219,2)</f>
        <v>0</v>
      </c>
      <c r="BL219" s="22" t="s">
        <v>220</v>
      </c>
      <c r="BM219" s="22" t="s">
        <v>453</v>
      </c>
    </row>
    <row r="220" s="11" customFormat="1">
      <c r="B220" s="231"/>
      <c r="C220" s="232"/>
      <c r="D220" s="233" t="s">
        <v>164</v>
      </c>
      <c r="E220" s="234" t="s">
        <v>23</v>
      </c>
      <c r="F220" s="235" t="s">
        <v>454</v>
      </c>
      <c r="G220" s="232"/>
      <c r="H220" s="236">
        <v>80.900000000000006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AT220" s="242" t="s">
        <v>164</v>
      </c>
      <c r="AU220" s="242" t="s">
        <v>85</v>
      </c>
      <c r="AV220" s="11" t="s">
        <v>85</v>
      </c>
      <c r="AW220" s="11" t="s">
        <v>38</v>
      </c>
      <c r="AX220" s="11" t="s">
        <v>83</v>
      </c>
      <c r="AY220" s="242" t="s">
        <v>147</v>
      </c>
    </row>
    <row r="221" s="1" customFormat="1" ht="16.5" customHeight="1">
      <c r="B221" s="44"/>
      <c r="C221" s="219" t="s">
        <v>455</v>
      </c>
      <c r="D221" s="219" t="s">
        <v>150</v>
      </c>
      <c r="E221" s="220" t="s">
        <v>456</v>
      </c>
      <c r="F221" s="221" t="s">
        <v>457</v>
      </c>
      <c r="G221" s="222" t="s">
        <v>200</v>
      </c>
      <c r="H221" s="223">
        <v>18.5</v>
      </c>
      <c r="I221" s="224"/>
      <c r="J221" s="225">
        <f>ROUND(I221*H221,2)</f>
        <v>0</v>
      </c>
      <c r="K221" s="221" t="s">
        <v>154</v>
      </c>
      <c r="L221" s="70"/>
      <c r="M221" s="226" t="s">
        <v>23</v>
      </c>
      <c r="N221" s="227" t="s">
        <v>46</v>
      </c>
      <c r="O221" s="45"/>
      <c r="P221" s="228">
        <f>O221*H221</f>
        <v>0</v>
      </c>
      <c r="Q221" s="228">
        <v>0</v>
      </c>
      <c r="R221" s="228">
        <f>Q221*H221</f>
        <v>0</v>
      </c>
      <c r="S221" s="228">
        <v>0.00348</v>
      </c>
      <c r="T221" s="229">
        <f>S221*H221</f>
        <v>0.064380000000000007</v>
      </c>
      <c r="AR221" s="22" t="s">
        <v>220</v>
      </c>
      <c r="AT221" s="22" t="s">
        <v>150</v>
      </c>
      <c r="AU221" s="22" t="s">
        <v>85</v>
      </c>
      <c r="AY221" s="22" t="s">
        <v>147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22" t="s">
        <v>83</v>
      </c>
      <c r="BK221" s="230">
        <f>ROUND(I221*H221,2)</f>
        <v>0</v>
      </c>
      <c r="BL221" s="22" t="s">
        <v>220</v>
      </c>
      <c r="BM221" s="22" t="s">
        <v>458</v>
      </c>
    </row>
    <row r="222" s="11" customFormat="1">
      <c r="B222" s="231"/>
      <c r="C222" s="232"/>
      <c r="D222" s="233" t="s">
        <v>164</v>
      </c>
      <c r="E222" s="234" t="s">
        <v>23</v>
      </c>
      <c r="F222" s="235" t="s">
        <v>459</v>
      </c>
      <c r="G222" s="232"/>
      <c r="H222" s="236">
        <v>18.5</v>
      </c>
      <c r="I222" s="237"/>
      <c r="J222" s="232"/>
      <c r="K222" s="232"/>
      <c r="L222" s="238"/>
      <c r="M222" s="239"/>
      <c r="N222" s="240"/>
      <c r="O222" s="240"/>
      <c r="P222" s="240"/>
      <c r="Q222" s="240"/>
      <c r="R222" s="240"/>
      <c r="S222" s="240"/>
      <c r="T222" s="241"/>
      <c r="AT222" s="242" t="s">
        <v>164</v>
      </c>
      <c r="AU222" s="242" t="s">
        <v>85</v>
      </c>
      <c r="AV222" s="11" t="s">
        <v>85</v>
      </c>
      <c r="AW222" s="11" t="s">
        <v>38</v>
      </c>
      <c r="AX222" s="11" t="s">
        <v>83</v>
      </c>
      <c r="AY222" s="242" t="s">
        <v>147</v>
      </c>
    </row>
    <row r="223" s="1" customFormat="1" ht="16.5" customHeight="1">
      <c r="B223" s="44"/>
      <c r="C223" s="219" t="s">
        <v>460</v>
      </c>
      <c r="D223" s="219" t="s">
        <v>150</v>
      </c>
      <c r="E223" s="220" t="s">
        <v>461</v>
      </c>
      <c r="F223" s="221" t="s">
        <v>462</v>
      </c>
      <c r="G223" s="222" t="s">
        <v>200</v>
      </c>
      <c r="H223" s="223">
        <v>25.199999999999999</v>
      </c>
      <c r="I223" s="224"/>
      <c r="J223" s="225">
        <f>ROUND(I223*H223,2)</f>
        <v>0</v>
      </c>
      <c r="K223" s="221" t="s">
        <v>154</v>
      </c>
      <c r="L223" s="70"/>
      <c r="M223" s="226" t="s">
        <v>23</v>
      </c>
      <c r="N223" s="227" t="s">
        <v>46</v>
      </c>
      <c r="O223" s="45"/>
      <c r="P223" s="228">
        <f>O223*H223</f>
        <v>0</v>
      </c>
      <c r="Q223" s="228">
        <v>0</v>
      </c>
      <c r="R223" s="228">
        <f>Q223*H223</f>
        <v>0</v>
      </c>
      <c r="S223" s="228">
        <v>0.0016999999999999999</v>
      </c>
      <c r="T223" s="229">
        <f>S223*H223</f>
        <v>0.042839999999999996</v>
      </c>
      <c r="AR223" s="22" t="s">
        <v>220</v>
      </c>
      <c r="AT223" s="22" t="s">
        <v>150</v>
      </c>
      <c r="AU223" s="22" t="s">
        <v>85</v>
      </c>
      <c r="AY223" s="22" t="s">
        <v>147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22" t="s">
        <v>83</v>
      </c>
      <c r="BK223" s="230">
        <f>ROUND(I223*H223,2)</f>
        <v>0</v>
      </c>
      <c r="BL223" s="22" t="s">
        <v>220</v>
      </c>
      <c r="BM223" s="22" t="s">
        <v>463</v>
      </c>
    </row>
    <row r="224" s="11" customFormat="1">
      <c r="B224" s="231"/>
      <c r="C224" s="232"/>
      <c r="D224" s="233" t="s">
        <v>164</v>
      </c>
      <c r="E224" s="234" t="s">
        <v>23</v>
      </c>
      <c r="F224" s="235" t="s">
        <v>464</v>
      </c>
      <c r="G224" s="232"/>
      <c r="H224" s="236">
        <v>25.199999999999999</v>
      </c>
      <c r="I224" s="237"/>
      <c r="J224" s="232"/>
      <c r="K224" s="232"/>
      <c r="L224" s="238"/>
      <c r="M224" s="239"/>
      <c r="N224" s="240"/>
      <c r="O224" s="240"/>
      <c r="P224" s="240"/>
      <c r="Q224" s="240"/>
      <c r="R224" s="240"/>
      <c r="S224" s="240"/>
      <c r="T224" s="241"/>
      <c r="AT224" s="242" t="s">
        <v>164</v>
      </c>
      <c r="AU224" s="242" t="s">
        <v>85</v>
      </c>
      <c r="AV224" s="11" t="s">
        <v>85</v>
      </c>
      <c r="AW224" s="11" t="s">
        <v>38</v>
      </c>
      <c r="AX224" s="11" t="s">
        <v>83</v>
      </c>
      <c r="AY224" s="242" t="s">
        <v>147</v>
      </c>
    </row>
    <row r="225" s="1" customFormat="1" ht="25.5" customHeight="1">
      <c r="B225" s="44"/>
      <c r="C225" s="219" t="s">
        <v>465</v>
      </c>
      <c r="D225" s="219" t="s">
        <v>150</v>
      </c>
      <c r="E225" s="220" t="s">
        <v>466</v>
      </c>
      <c r="F225" s="221" t="s">
        <v>467</v>
      </c>
      <c r="G225" s="222" t="s">
        <v>200</v>
      </c>
      <c r="H225" s="223">
        <v>94</v>
      </c>
      <c r="I225" s="224"/>
      <c r="J225" s="225">
        <f>ROUND(I225*H225,2)</f>
        <v>0</v>
      </c>
      <c r="K225" s="221" t="s">
        <v>154</v>
      </c>
      <c r="L225" s="70"/>
      <c r="M225" s="226" t="s">
        <v>23</v>
      </c>
      <c r="N225" s="227" t="s">
        <v>46</v>
      </c>
      <c r="O225" s="45"/>
      <c r="P225" s="228">
        <f>O225*H225</f>
        <v>0</v>
      </c>
      <c r="Q225" s="228">
        <v>0</v>
      </c>
      <c r="R225" s="228">
        <f>Q225*H225</f>
        <v>0</v>
      </c>
      <c r="S225" s="228">
        <v>0.0017700000000000001</v>
      </c>
      <c r="T225" s="229">
        <f>S225*H225</f>
        <v>0.16638</v>
      </c>
      <c r="AR225" s="22" t="s">
        <v>220</v>
      </c>
      <c r="AT225" s="22" t="s">
        <v>150</v>
      </c>
      <c r="AU225" s="22" t="s">
        <v>85</v>
      </c>
      <c r="AY225" s="22" t="s">
        <v>147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22" t="s">
        <v>83</v>
      </c>
      <c r="BK225" s="230">
        <f>ROUND(I225*H225,2)</f>
        <v>0</v>
      </c>
      <c r="BL225" s="22" t="s">
        <v>220</v>
      </c>
      <c r="BM225" s="22" t="s">
        <v>468</v>
      </c>
    </row>
    <row r="226" s="11" customFormat="1">
      <c r="B226" s="231"/>
      <c r="C226" s="232"/>
      <c r="D226" s="233" t="s">
        <v>164</v>
      </c>
      <c r="E226" s="234" t="s">
        <v>23</v>
      </c>
      <c r="F226" s="235" t="s">
        <v>439</v>
      </c>
      <c r="G226" s="232"/>
      <c r="H226" s="236">
        <v>94</v>
      </c>
      <c r="I226" s="237"/>
      <c r="J226" s="232"/>
      <c r="K226" s="232"/>
      <c r="L226" s="238"/>
      <c r="M226" s="239"/>
      <c r="N226" s="240"/>
      <c r="O226" s="240"/>
      <c r="P226" s="240"/>
      <c r="Q226" s="240"/>
      <c r="R226" s="240"/>
      <c r="S226" s="240"/>
      <c r="T226" s="241"/>
      <c r="AT226" s="242" t="s">
        <v>164</v>
      </c>
      <c r="AU226" s="242" t="s">
        <v>85</v>
      </c>
      <c r="AV226" s="11" t="s">
        <v>85</v>
      </c>
      <c r="AW226" s="11" t="s">
        <v>38</v>
      </c>
      <c r="AX226" s="11" t="s">
        <v>83</v>
      </c>
      <c r="AY226" s="242" t="s">
        <v>147</v>
      </c>
    </row>
    <row r="227" s="1" customFormat="1" ht="16.5" customHeight="1">
      <c r="B227" s="44"/>
      <c r="C227" s="219" t="s">
        <v>469</v>
      </c>
      <c r="D227" s="219" t="s">
        <v>150</v>
      </c>
      <c r="E227" s="220" t="s">
        <v>470</v>
      </c>
      <c r="F227" s="221" t="s">
        <v>471</v>
      </c>
      <c r="G227" s="222" t="s">
        <v>295</v>
      </c>
      <c r="H227" s="223">
        <v>2</v>
      </c>
      <c r="I227" s="224"/>
      <c r="J227" s="225">
        <f>ROUND(I227*H227,2)</f>
        <v>0</v>
      </c>
      <c r="K227" s="221" t="s">
        <v>154</v>
      </c>
      <c r="L227" s="70"/>
      <c r="M227" s="226" t="s">
        <v>23</v>
      </c>
      <c r="N227" s="227" t="s">
        <v>46</v>
      </c>
      <c r="O227" s="45"/>
      <c r="P227" s="228">
        <f>O227*H227</f>
        <v>0</v>
      </c>
      <c r="Q227" s="228">
        <v>0</v>
      </c>
      <c r="R227" s="228">
        <f>Q227*H227</f>
        <v>0</v>
      </c>
      <c r="S227" s="228">
        <v>0.0090600000000000003</v>
      </c>
      <c r="T227" s="229">
        <f>S227*H227</f>
        <v>0.018120000000000001</v>
      </c>
      <c r="AR227" s="22" t="s">
        <v>220</v>
      </c>
      <c r="AT227" s="22" t="s">
        <v>150</v>
      </c>
      <c r="AU227" s="22" t="s">
        <v>85</v>
      </c>
      <c r="AY227" s="22" t="s">
        <v>147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22" t="s">
        <v>83</v>
      </c>
      <c r="BK227" s="230">
        <f>ROUND(I227*H227,2)</f>
        <v>0</v>
      </c>
      <c r="BL227" s="22" t="s">
        <v>220</v>
      </c>
      <c r="BM227" s="22" t="s">
        <v>472</v>
      </c>
    </row>
    <row r="228" s="11" customFormat="1">
      <c r="B228" s="231"/>
      <c r="C228" s="232"/>
      <c r="D228" s="233" t="s">
        <v>164</v>
      </c>
      <c r="E228" s="234" t="s">
        <v>23</v>
      </c>
      <c r="F228" s="235" t="s">
        <v>215</v>
      </c>
      <c r="G228" s="232"/>
      <c r="H228" s="236">
        <v>2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AT228" s="242" t="s">
        <v>164</v>
      </c>
      <c r="AU228" s="242" t="s">
        <v>85</v>
      </c>
      <c r="AV228" s="11" t="s">
        <v>85</v>
      </c>
      <c r="AW228" s="11" t="s">
        <v>38</v>
      </c>
      <c r="AX228" s="11" t="s">
        <v>83</v>
      </c>
      <c r="AY228" s="242" t="s">
        <v>147</v>
      </c>
    </row>
    <row r="229" s="1" customFormat="1" ht="16.5" customHeight="1">
      <c r="B229" s="44"/>
      <c r="C229" s="219" t="s">
        <v>473</v>
      </c>
      <c r="D229" s="219" t="s">
        <v>150</v>
      </c>
      <c r="E229" s="220" t="s">
        <v>474</v>
      </c>
      <c r="F229" s="221" t="s">
        <v>475</v>
      </c>
      <c r="G229" s="222" t="s">
        <v>200</v>
      </c>
      <c r="H229" s="223">
        <v>46.899999999999999</v>
      </c>
      <c r="I229" s="224"/>
      <c r="J229" s="225">
        <f>ROUND(I229*H229,2)</f>
        <v>0</v>
      </c>
      <c r="K229" s="221" t="s">
        <v>154</v>
      </c>
      <c r="L229" s="70"/>
      <c r="M229" s="226" t="s">
        <v>23</v>
      </c>
      <c r="N229" s="227" t="s">
        <v>46</v>
      </c>
      <c r="O229" s="45"/>
      <c r="P229" s="228">
        <f>O229*H229</f>
        <v>0</v>
      </c>
      <c r="Q229" s="228">
        <v>0</v>
      </c>
      <c r="R229" s="228">
        <f>Q229*H229</f>
        <v>0</v>
      </c>
      <c r="S229" s="228">
        <v>0.00167</v>
      </c>
      <c r="T229" s="229">
        <f>S229*H229</f>
        <v>0.078323000000000004</v>
      </c>
      <c r="AR229" s="22" t="s">
        <v>220</v>
      </c>
      <c r="AT229" s="22" t="s">
        <v>150</v>
      </c>
      <c r="AU229" s="22" t="s">
        <v>85</v>
      </c>
      <c r="AY229" s="22" t="s">
        <v>147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22" t="s">
        <v>83</v>
      </c>
      <c r="BK229" s="230">
        <f>ROUND(I229*H229,2)</f>
        <v>0</v>
      </c>
      <c r="BL229" s="22" t="s">
        <v>220</v>
      </c>
      <c r="BM229" s="22" t="s">
        <v>476</v>
      </c>
    </row>
    <row r="230" s="11" customFormat="1">
      <c r="B230" s="231"/>
      <c r="C230" s="232"/>
      <c r="D230" s="233" t="s">
        <v>164</v>
      </c>
      <c r="E230" s="234" t="s">
        <v>23</v>
      </c>
      <c r="F230" s="235" t="s">
        <v>477</v>
      </c>
      <c r="G230" s="232"/>
      <c r="H230" s="236">
        <v>46.899999999999999</v>
      </c>
      <c r="I230" s="237"/>
      <c r="J230" s="232"/>
      <c r="K230" s="232"/>
      <c r="L230" s="238"/>
      <c r="M230" s="239"/>
      <c r="N230" s="240"/>
      <c r="O230" s="240"/>
      <c r="P230" s="240"/>
      <c r="Q230" s="240"/>
      <c r="R230" s="240"/>
      <c r="S230" s="240"/>
      <c r="T230" s="241"/>
      <c r="AT230" s="242" t="s">
        <v>164</v>
      </c>
      <c r="AU230" s="242" t="s">
        <v>85</v>
      </c>
      <c r="AV230" s="11" t="s">
        <v>85</v>
      </c>
      <c r="AW230" s="11" t="s">
        <v>38</v>
      </c>
      <c r="AX230" s="11" t="s">
        <v>83</v>
      </c>
      <c r="AY230" s="242" t="s">
        <v>147</v>
      </c>
    </row>
    <row r="231" s="1" customFormat="1" ht="16.5" customHeight="1">
      <c r="B231" s="44"/>
      <c r="C231" s="219" t="s">
        <v>478</v>
      </c>
      <c r="D231" s="219" t="s">
        <v>150</v>
      </c>
      <c r="E231" s="220" t="s">
        <v>479</v>
      </c>
      <c r="F231" s="221" t="s">
        <v>480</v>
      </c>
      <c r="G231" s="222" t="s">
        <v>200</v>
      </c>
      <c r="H231" s="223">
        <v>46.899999999999999</v>
      </c>
      <c r="I231" s="224"/>
      <c r="J231" s="225">
        <f>ROUND(I231*H231,2)</f>
        <v>0</v>
      </c>
      <c r="K231" s="221" t="s">
        <v>154</v>
      </c>
      <c r="L231" s="70"/>
      <c r="M231" s="226" t="s">
        <v>23</v>
      </c>
      <c r="N231" s="227" t="s">
        <v>46</v>
      </c>
      <c r="O231" s="45"/>
      <c r="P231" s="228">
        <f>O231*H231</f>
        <v>0</v>
      </c>
      <c r="Q231" s="228">
        <v>0</v>
      </c>
      <c r="R231" s="228">
        <f>Q231*H231</f>
        <v>0</v>
      </c>
      <c r="S231" s="228">
        <v>0.00175</v>
      </c>
      <c r="T231" s="229">
        <f>S231*H231</f>
        <v>0.082074999999999995</v>
      </c>
      <c r="AR231" s="22" t="s">
        <v>220</v>
      </c>
      <c r="AT231" s="22" t="s">
        <v>150</v>
      </c>
      <c r="AU231" s="22" t="s">
        <v>85</v>
      </c>
      <c r="AY231" s="22" t="s">
        <v>147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22" t="s">
        <v>83</v>
      </c>
      <c r="BK231" s="230">
        <f>ROUND(I231*H231,2)</f>
        <v>0</v>
      </c>
      <c r="BL231" s="22" t="s">
        <v>220</v>
      </c>
      <c r="BM231" s="22" t="s">
        <v>481</v>
      </c>
    </row>
    <row r="232" s="11" customFormat="1">
      <c r="B232" s="231"/>
      <c r="C232" s="232"/>
      <c r="D232" s="233" t="s">
        <v>164</v>
      </c>
      <c r="E232" s="234" t="s">
        <v>23</v>
      </c>
      <c r="F232" s="235" t="s">
        <v>477</v>
      </c>
      <c r="G232" s="232"/>
      <c r="H232" s="236">
        <v>46.899999999999999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AT232" s="242" t="s">
        <v>164</v>
      </c>
      <c r="AU232" s="242" t="s">
        <v>85</v>
      </c>
      <c r="AV232" s="11" t="s">
        <v>85</v>
      </c>
      <c r="AW232" s="11" t="s">
        <v>38</v>
      </c>
      <c r="AX232" s="11" t="s">
        <v>83</v>
      </c>
      <c r="AY232" s="242" t="s">
        <v>147</v>
      </c>
    </row>
    <row r="233" s="1" customFormat="1" ht="25.5" customHeight="1">
      <c r="B233" s="44"/>
      <c r="C233" s="219" t="s">
        <v>482</v>
      </c>
      <c r="D233" s="219" t="s">
        <v>150</v>
      </c>
      <c r="E233" s="220" t="s">
        <v>483</v>
      </c>
      <c r="F233" s="221" t="s">
        <v>484</v>
      </c>
      <c r="G233" s="222" t="s">
        <v>295</v>
      </c>
      <c r="H233" s="223">
        <v>7</v>
      </c>
      <c r="I233" s="224"/>
      <c r="J233" s="225">
        <f>ROUND(I233*H233,2)</f>
        <v>0</v>
      </c>
      <c r="K233" s="221" t="s">
        <v>154</v>
      </c>
      <c r="L233" s="70"/>
      <c r="M233" s="226" t="s">
        <v>23</v>
      </c>
      <c r="N233" s="227" t="s">
        <v>46</v>
      </c>
      <c r="O233" s="45"/>
      <c r="P233" s="228">
        <f>O233*H233</f>
        <v>0</v>
      </c>
      <c r="Q233" s="228">
        <v>0</v>
      </c>
      <c r="R233" s="228">
        <f>Q233*H233</f>
        <v>0</v>
      </c>
      <c r="S233" s="228">
        <v>0.0018799999999999999</v>
      </c>
      <c r="T233" s="229">
        <f>S233*H233</f>
        <v>0.01316</v>
      </c>
      <c r="AR233" s="22" t="s">
        <v>220</v>
      </c>
      <c r="AT233" s="22" t="s">
        <v>150</v>
      </c>
      <c r="AU233" s="22" t="s">
        <v>85</v>
      </c>
      <c r="AY233" s="22" t="s">
        <v>147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22" t="s">
        <v>83</v>
      </c>
      <c r="BK233" s="230">
        <f>ROUND(I233*H233,2)</f>
        <v>0</v>
      </c>
      <c r="BL233" s="22" t="s">
        <v>220</v>
      </c>
      <c r="BM233" s="22" t="s">
        <v>485</v>
      </c>
    </row>
    <row r="234" s="11" customFormat="1">
      <c r="B234" s="231"/>
      <c r="C234" s="232"/>
      <c r="D234" s="233" t="s">
        <v>164</v>
      </c>
      <c r="E234" s="234" t="s">
        <v>23</v>
      </c>
      <c r="F234" s="235" t="s">
        <v>486</v>
      </c>
      <c r="G234" s="232"/>
      <c r="H234" s="236">
        <v>7</v>
      </c>
      <c r="I234" s="237"/>
      <c r="J234" s="232"/>
      <c r="K234" s="232"/>
      <c r="L234" s="238"/>
      <c r="M234" s="239"/>
      <c r="N234" s="240"/>
      <c r="O234" s="240"/>
      <c r="P234" s="240"/>
      <c r="Q234" s="240"/>
      <c r="R234" s="240"/>
      <c r="S234" s="240"/>
      <c r="T234" s="241"/>
      <c r="AT234" s="242" t="s">
        <v>164</v>
      </c>
      <c r="AU234" s="242" t="s">
        <v>85</v>
      </c>
      <c r="AV234" s="11" t="s">
        <v>85</v>
      </c>
      <c r="AW234" s="11" t="s">
        <v>38</v>
      </c>
      <c r="AX234" s="11" t="s">
        <v>83</v>
      </c>
      <c r="AY234" s="242" t="s">
        <v>147</v>
      </c>
    </row>
    <row r="235" s="1" customFormat="1" ht="16.5" customHeight="1">
      <c r="B235" s="44"/>
      <c r="C235" s="219" t="s">
        <v>487</v>
      </c>
      <c r="D235" s="219" t="s">
        <v>150</v>
      </c>
      <c r="E235" s="220" t="s">
        <v>488</v>
      </c>
      <c r="F235" s="221" t="s">
        <v>489</v>
      </c>
      <c r="G235" s="222" t="s">
        <v>200</v>
      </c>
      <c r="H235" s="223">
        <v>82.099999999999994</v>
      </c>
      <c r="I235" s="224"/>
      <c r="J235" s="225">
        <f>ROUND(I235*H235,2)</f>
        <v>0</v>
      </c>
      <c r="K235" s="221" t="s">
        <v>154</v>
      </c>
      <c r="L235" s="70"/>
      <c r="M235" s="226" t="s">
        <v>23</v>
      </c>
      <c r="N235" s="227" t="s">
        <v>46</v>
      </c>
      <c r="O235" s="45"/>
      <c r="P235" s="228">
        <f>O235*H235</f>
        <v>0</v>
      </c>
      <c r="Q235" s="228">
        <v>0</v>
      </c>
      <c r="R235" s="228">
        <f>Q235*H235</f>
        <v>0</v>
      </c>
      <c r="S235" s="228">
        <v>0.0025999999999999999</v>
      </c>
      <c r="T235" s="229">
        <f>S235*H235</f>
        <v>0.21345999999999998</v>
      </c>
      <c r="AR235" s="22" t="s">
        <v>220</v>
      </c>
      <c r="AT235" s="22" t="s">
        <v>150</v>
      </c>
      <c r="AU235" s="22" t="s">
        <v>85</v>
      </c>
      <c r="AY235" s="22" t="s">
        <v>147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22" t="s">
        <v>83</v>
      </c>
      <c r="BK235" s="230">
        <f>ROUND(I235*H235,2)</f>
        <v>0</v>
      </c>
      <c r="BL235" s="22" t="s">
        <v>220</v>
      </c>
      <c r="BM235" s="22" t="s">
        <v>490</v>
      </c>
    </row>
    <row r="236" s="11" customFormat="1">
      <c r="B236" s="231"/>
      <c r="C236" s="232"/>
      <c r="D236" s="233" t="s">
        <v>164</v>
      </c>
      <c r="E236" s="234" t="s">
        <v>23</v>
      </c>
      <c r="F236" s="235" t="s">
        <v>491</v>
      </c>
      <c r="G236" s="232"/>
      <c r="H236" s="236">
        <v>82.099999999999994</v>
      </c>
      <c r="I236" s="237"/>
      <c r="J236" s="232"/>
      <c r="K236" s="232"/>
      <c r="L236" s="238"/>
      <c r="M236" s="239"/>
      <c r="N236" s="240"/>
      <c r="O236" s="240"/>
      <c r="P236" s="240"/>
      <c r="Q236" s="240"/>
      <c r="R236" s="240"/>
      <c r="S236" s="240"/>
      <c r="T236" s="241"/>
      <c r="AT236" s="242" t="s">
        <v>164</v>
      </c>
      <c r="AU236" s="242" t="s">
        <v>85</v>
      </c>
      <c r="AV236" s="11" t="s">
        <v>85</v>
      </c>
      <c r="AW236" s="11" t="s">
        <v>38</v>
      </c>
      <c r="AX236" s="11" t="s">
        <v>83</v>
      </c>
      <c r="AY236" s="242" t="s">
        <v>147</v>
      </c>
    </row>
    <row r="237" s="1" customFormat="1" ht="16.5" customHeight="1">
      <c r="B237" s="44"/>
      <c r="C237" s="219" t="s">
        <v>492</v>
      </c>
      <c r="D237" s="219" t="s">
        <v>150</v>
      </c>
      <c r="E237" s="220" t="s">
        <v>493</v>
      </c>
      <c r="F237" s="221" t="s">
        <v>494</v>
      </c>
      <c r="G237" s="222" t="s">
        <v>200</v>
      </c>
      <c r="H237" s="223">
        <v>50</v>
      </c>
      <c r="I237" s="224"/>
      <c r="J237" s="225">
        <f>ROUND(I237*H237,2)</f>
        <v>0</v>
      </c>
      <c r="K237" s="221" t="s">
        <v>154</v>
      </c>
      <c r="L237" s="70"/>
      <c r="M237" s="226" t="s">
        <v>23</v>
      </c>
      <c r="N237" s="227" t="s">
        <v>46</v>
      </c>
      <c r="O237" s="45"/>
      <c r="P237" s="228">
        <f>O237*H237</f>
        <v>0</v>
      </c>
      <c r="Q237" s="228">
        <v>0</v>
      </c>
      <c r="R237" s="228">
        <f>Q237*H237</f>
        <v>0</v>
      </c>
      <c r="S237" s="228">
        <v>0.0039399999999999999</v>
      </c>
      <c r="T237" s="229">
        <f>S237*H237</f>
        <v>0.19700000000000001</v>
      </c>
      <c r="AR237" s="22" t="s">
        <v>220</v>
      </c>
      <c r="AT237" s="22" t="s">
        <v>150</v>
      </c>
      <c r="AU237" s="22" t="s">
        <v>85</v>
      </c>
      <c r="AY237" s="22" t="s">
        <v>147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22" t="s">
        <v>83</v>
      </c>
      <c r="BK237" s="230">
        <f>ROUND(I237*H237,2)</f>
        <v>0</v>
      </c>
      <c r="BL237" s="22" t="s">
        <v>220</v>
      </c>
      <c r="BM237" s="22" t="s">
        <v>495</v>
      </c>
    </row>
    <row r="238" s="11" customFormat="1">
      <c r="B238" s="231"/>
      <c r="C238" s="232"/>
      <c r="D238" s="233" t="s">
        <v>164</v>
      </c>
      <c r="E238" s="234" t="s">
        <v>23</v>
      </c>
      <c r="F238" s="235" t="s">
        <v>496</v>
      </c>
      <c r="G238" s="232"/>
      <c r="H238" s="236">
        <v>50</v>
      </c>
      <c r="I238" s="237"/>
      <c r="J238" s="232"/>
      <c r="K238" s="232"/>
      <c r="L238" s="238"/>
      <c r="M238" s="239"/>
      <c r="N238" s="240"/>
      <c r="O238" s="240"/>
      <c r="P238" s="240"/>
      <c r="Q238" s="240"/>
      <c r="R238" s="240"/>
      <c r="S238" s="240"/>
      <c r="T238" s="241"/>
      <c r="AT238" s="242" t="s">
        <v>164</v>
      </c>
      <c r="AU238" s="242" t="s">
        <v>85</v>
      </c>
      <c r="AV238" s="11" t="s">
        <v>85</v>
      </c>
      <c r="AW238" s="11" t="s">
        <v>38</v>
      </c>
      <c r="AX238" s="11" t="s">
        <v>83</v>
      </c>
      <c r="AY238" s="242" t="s">
        <v>147</v>
      </c>
    </row>
    <row r="239" s="1" customFormat="1" ht="16.5" customHeight="1">
      <c r="B239" s="44"/>
      <c r="C239" s="219" t="s">
        <v>497</v>
      </c>
      <c r="D239" s="219" t="s">
        <v>150</v>
      </c>
      <c r="E239" s="220" t="s">
        <v>498</v>
      </c>
      <c r="F239" s="221" t="s">
        <v>499</v>
      </c>
      <c r="G239" s="222" t="s">
        <v>200</v>
      </c>
      <c r="H239" s="223">
        <v>180.59999999999999</v>
      </c>
      <c r="I239" s="224"/>
      <c r="J239" s="225">
        <f>ROUND(I239*H239,2)</f>
        <v>0</v>
      </c>
      <c r="K239" s="221" t="s">
        <v>23</v>
      </c>
      <c r="L239" s="70"/>
      <c r="M239" s="226" t="s">
        <v>23</v>
      </c>
      <c r="N239" s="227" t="s">
        <v>46</v>
      </c>
      <c r="O239" s="45"/>
      <c r="P239" s="228">
        <f>O239*H239</f>
        <v>0</v>
      </c>
      <c r="Q239" s="228">
        <v>0.00132</v>
      </c>
      <c r="R239" s="228">
        <f>Q239*H239</f>
        <v>0.23839199999999999</v>
      </c>
      <c r="S239" s="228">
        <v>0</v>
      </c>
      <c r="T239" s="229">
        <f>S239*H239</f>
        <v>0</v>
      </c>
      <c r="AR239" s="22" t="s">
        <v>220</v>
      </c>
      <c r="AT239" s="22" t="s">
        <v>150</v>
      </c>
      <c r="AU239" s="22" t="s">
        <v>85</v>
      </c>
      <c r="AY239" s="22" t="s">
        <v>147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22" t="s">
        <v>83</v>
      </c>
      <c r="BK239" s="230">
        <f>ROUND(I239*H239,2)</f>
        <v>0</v>
      </c>
      <c r="BL239" s="22" t="s">
        <v>220</v>
      </c>
      <c r="BM239" s="22" t="s">
        <v>500</v>
      </c>
    </row>
    <row r="240" s="11" customFormat="1">
      <c r="B240" s="231"/>
      <c r="C240" s="232"/>
      <c r="D240" s="233" t="s">
        <v>164</v>
      </c>
      <c r="E240" s="234" t="s">
        <v>23</v>
      </c>
      <c r="F240" s="235" t="s">
        <v>501</v>
      </c>
      <c r="G240" s="232"/>
      <c r="H240" s="236">
        <v>180.59999999999999</v>
      </c>
      <c r="I240" s="237"/>
      <c r="J240" s="232"/>
      <c r="K240" s="232"/>
      <c r="L240" s="238"/>
      <c r="M240" s="239"/>
      <c r="N240" s="240"/>
      <c r="O240" s="240"/>
      <c r="P240" s="240"/>
      <c r="Q240" s="240"/>
      <c r="R240" s="240"/>
      <c r="S240" s="240"/>
      <c r="T240" s="241"/>
      <c r="AT240" s="242" t="s">
        <v>164</v>
      </c>
      <c r="AU240" s="242" t="s">
        <v>85</v>
      </c>
      <c r="AV240" s="11" t="s">
        <v>85</v>
      </c>
      <c r="AW240" s="11" t="s">
        <v>38</v>
      </c>
      <c r="AX240" s="11" t="s">
        <v>83</v>
      </c>
      <c r="AY240" s="242" t="s">
        <v>147</v>
      </c>
    </row>
    <row r="241" s="1" customFormat="1" ht="16.5" customHeight="1">
      <c r="B241" s="44"/>
      <c r="C241" s="219" t="s">
        <v>502</v>
      </c>
      <c r="D241" s="219" t="s">
        <v>150</v>
      </c>
      <c r="E241" s="220" t="s">
        <v>503</v>
      </c>
      <c r="F241" s="221" t="s">
        <v>504</v>
      </c>
      <c r="G241" s="222" t="s">
        <v>200</v>
      </c>
      <c r="H241" s="223">
        <v>94</v>
      </c>
      <c r="I241" s="224"/>
      <c r="J241" s="225">
        <f>ROUND(I241*H241,2)</f>
        <v>0</v>
      </c>
      <c r="K241" s="221" t="s">
        <v>154</v>
      </c>
      <c r="L241" s="70"/>
      <c r="M241" s="226" t="s">
        <v>23</v>
      </c>
      <c r="N241" s="227" t="s">
        <v>46</v>
      </c>
      <c r="O241" s="45"/>
      <c r="P241" s="228">
        <f>O241*H241</f>
        <v>0</v>
      </c>
      <c r="Q241" s="228">
        <v>0.0017600000000000001</v>
      </c>
      <c r="R241" s="228">
        <f>Q241*H241</f>
        <v>0.16544</v>
      </c>
      <c r="S241" s="228">
        <v>0</v>
      </c>
      <c r="T241" s="229">
        <f>S241*H241</f>
        <v>0</v>
      </c>
      <c r="AR241" s="22" t="s">
        <v>220</v>
      </c>
      <c r="AT241" s="22" t="s">
        <v>150</v>
      </c>
      <c r="AU241" s="22" t="s">
        <v>85</v>
      </c>
      <c r="AY241" s="22" t="s">
        <v>147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22" t="s">
        <v>83</v>
      </c>
      <c r="BK241" s="230">
        <f>ROUND(I241*H241,2)</f>
        <v>0</v>
      </c>
      <c r="BL241" s="22" t="s">
        <v>220</v>
      </c>
      <c r="BM241" s="22" t="s">
        <v>505</v>
      </c>
    </row>
    <row r="242" s="11" customFormat="1">
      <c r="B242" s="231"/>
      <c r="C242" s="232"/>
      <c r="D242" s="233" t="s">
        <v>164</v>
      </c>
      <c r="E242" s="234" t="s">
        <v>23</v>
      </c>
      <c r="F242" s="235" t="s">
        <v>439</v>
      </c>
      <c r="G242" s="232"/>
      <c r="H242" s="236">
        <v>94</v>
      </c>
      <c r="I242" s="237"/>
      <c r="J242" s="232"/>
      <c r="K242" s="232"/>
      <c r="L242" s="238"/>
      <c r="M242" s="239"/>
      <c r="N242" s="240"/>
      <c r="O242" s="240"/>
      <c r="P242" s="240"/>
      <c r="Q242" s="240"/>
      <c r="R242" s="240"/>
      <c r="S242" s="240"/>
      <c r="T242" s="241"/>
      <c r="AT242" s="242" t="s">
        <v>164</v>
      </c>
      <c r="AU242" s="242" t="s">
        <v>85</v>
      </c>
      <c r="AV242" s="11" t="s">
        <v>85</v>
      </c>
      <c r="AW242" s="11" t="s">
        <v>38</v>
      </c>
      <c r="AX242" s="11" t="s">
        <v>83</v>
      </c>
      <c r="AY242" s="242" t="s">
        <v>147</v>
      </c>
    </row>
    <row r="243" s="1" customFormat="1" ht="16.5" customHeight="1">
      <c r="B243" s="44"/>
      <c r="C243" s="219" t="s">
        <v>506</v>
      </c>
      <c r="D243" s="219" t="s">
        <v>150</v>
      </c>
      <c r="E243" s="220" t="s">
        <v>507</v>
      </c>
      <c r="F243" s="221" t="s">
        <v>508</v>
      </c>
      <c r="G243" s="222" t="s">
        <v>200</v>
      </c>
      <c r="H243" s="223">
        <v>94</v>
      </c>
      <c r="I243" s="224"/>
      <c r="J243" s="225">
        <f>ROUND(I243*H243,2)</f>
        <v>0</v>
      </c>
      <c r="K243" s="221" t="s">
        <v>154</v>
      </c>
      <c r="L243" s="70"/>
      <c r="M243" s="226" t="s">
        <v>23</v>
      </c>
      <c r="N243" s="227" t="s">
        <v>46</v>
      </c>
      <c r="O243" s="45"/>
      <c r="P243" s="228">
        <f>O243*H243</f>
        <v>0</v>
      </c>
      <c r="Q243" s="228">
        <v>0.0028800000000000002</v>
      </c>
      <c r="R243" s="228">
        <f>Q243*H243</f>
        <v>0.27072000000000002</v>
      </c>
      <c r="S243" s="228">
        <v>0</v>
      </c>
      <c r="T243" s="229">
        <f>S243*H243</f>
        <v>0</v>
      </c>
      <c r="AR243" s="22" t="s">
        <v>220</v>
      </c>
      <c r="AT243" s="22" t="s">
        <v>150</v>
      </c>
      <c r="AU243" s="22" t="s">
        <v>85</v>
      </c>
      <c r="AY243" s="22" t="s">
        <v>147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22" t="s">
        <v>83</v>
      </c>
      <c r="BK243" s="230">
        <f>ROUND(I243*H243,2)</f>
        <v>0</v>
      </c>
      <c r="BL243" s="22" t="s">
        <v>220</v>
      </c>
      <c r="BM243" s="22" t="s">
        <v>509</v>
      </c>
    </row>
    <row r="244" s="11" customFormat="1">
      <c r="B244" s="231"/>
      <c r="C244" s="232"/>
      <c r="D244" s="233" t="s">
        <v>164</v>
      </c>
      <c r="E244" s="234" t="s">
        <v>23</v>
      </c>
      <c r="F244" s="235" t="s">
        <v>439</v>
      </c>
      <c r="G244" s="232"/>
      <c r="H244" s="236">
        <v>94</v>
      </c>
      <c r="I244" s="237"/>
      <c r="J244" s="232"/>
      <c r="K244" s="232"/>
      <c r="L244" s="238"/>
      <c r="M244" s="239"/>
      <c r="N244" s="240"/>
      <c r="O244" s="240"/>
      <c r="P244" s="240"/>
      <c r="Q244" s="240"/>
      <c r="R244" s="240"/>
      <c r="S244" s="240"/>
      <c r="T244" s="241"/>
      <c r="AT244" s="242" t="s">
        <v>164</v>
      </c>
      <c r="AU244" s="242" t="s">
        <v>85</v>
      </c>
      <c r="AV244" s="11" t="s">
        <v>85</v>
      </c>
      <c r="AW244" s="11" t="s">
        <v>38</v>
      </c>
      <c r="AX244" s="11" t="s">
        <v>83</v>
      </c>
      <c r="AY244" s="242" t="s">
        <v>147</v>
      </c>
    </row>
    <row r="245" s="1" customFormat="1" ht="38.25" customHeight="1">
      <c r="B245" s="44"/>
      <c r="C245" s="219" t="s">
        <v>510</v>
      </c>
      <c r="D245" s="219" t="s">
        <v>150</v>
      </c>
      <c r="E245" s="220" t="s">
        <v>511</v>
      </c>
      <c r="F245" s="221" t="s">
        <v>512</v>
      </c>
      <c r="G245" s="222" t="s">
        <v>153</v>
      </c>
      <c r="H245" s="223">
        <v>373</v>
      </c>
      <c r="I245" s="224"/>
      <c r="J245" s="225">
        <f>ROUND(I245*H245,2)</f>
        <v>0</v>
      </c>
      <c r="K245" s="221" t="s">
        <v>154</v>
      </c>
      <c r="L245" s="70"/>
      <c r="M245" s="226" t="s">
        <v>23</v>
      </c>
      <c r="N245" s="227" t="s">
        <v>46</v>
      </c>
      <c r="O245" s="45"/>
      <c r="P245" s="228">
        <f>O245*H245</f>
        <v>0</v>
      </c>
      <c r="Q245" s="228">
        <v>0.0077999999999999996</v>
      </c>
      <c r="R245" s="228">
        <f>Q245*H245</f>
        <v>2.9093999999999998</v>
      </c>
      <c r="S245" s="228">
        <v>0</v>
      </c>
      <c r="T245" s="229">
        <f>S245*H245</f>
        <v>0</v>
      </c>
      <c r="AR245" s="22" t="s">
        <v>220</v>
      </c>
      <c r="AT245" s="22" t="s">
        <v>150</v>
      </c>
      <c r="AU245" s="22" t="s">
        <v>85</v>
      </c>
      <c r="AY245" s="22" t="s">
        <v>147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22" t="s">
        <v>83</v>
      </c>
      <c r="BK245" s="230">
        <f>ROUND(I245*H245,2)</f>
        <v>0</v>
      </c>
      <c r="BL245" s="22" t="s">
        <v>220</v>
      </c>
      <c r="BM245" s="22" t="s">
        <v>513</v>
      </c>
    </row>
    <row r="246" s="11" customFormat="1">
      <c r="B246" s="231"/>
      <c r="C246" s="232"/>
      <c r="D246" s="233" t="s">
        <v>164</v>
      </c>
      <c r="E246" s="234" t="s">
        <v>23</v>
      </c>
      <c r="F246" s="235" t="s">
        <v>280</v>
      </c>
      <c r="G246" s="232"/>
      <c r="H246" s="236">
        <v>373</v>
      </c>
      <c r="I246" s="237"/>
      <c r="J246" s="232"/>
      <c r="K246" s="232"/>
      <c r="L246" s="238"/>
      <c r="M246" s="239"/>
      <c r="N246" s="240"/>
      <c r="O246" s="240"/>
      <c r="P246" s="240"/>
      <c r="Q246" s="240"/>
      <c r="R246" s="240"/>
      <c r="S246" s="240"/>
      <c r="T246" s="241"/>
      <c r="AT246" s="242" t="s">
        <v>164</v>
      </c>
      <c r="AU246" s="242" t="s">
        <v>85</v>
      </c>
      <c r="AV246" s="11" t="s">
        <v>85</v>
      </c>
      <c r="AW246" s="11" t="s">
        <v>38</v>
      </c>
      <c r="AX246" s="11" t="s">
        <v>83</v>
      </c>
      <c r="AY246" s="242" t="s">
        <v>147</v>
      </c>
    </row>
    <row r="247" s="1" customFormat="1" ht="25.5" customHeight="1">
      <c r="B247" s="44"/>
      <c r="C247" s="219" t="s">
        <v>514</v>
      </c>
      <c r="D247" s="219" t="s">
        <v>150</v>
      </c>
      <c r="E247" s="220" t="s">
        <v>515</v>
      </c>
      <c r="F247" s="221" t="s">
        <v>516</v>
      </c>
      <c r="G247" s="222" t="s">
        <v>200</v>
      </c>
      <c r="H247" s="223">
        <v>15</v>
      </c>
      <c r="I247" s="224"/>
      <c r="J247" s="225">
        <f>ROUND(I247*H247,2)</f>
        <v>0</v>
      </c>
      <c r="K247" s="221" t="s">
        <v>23</v>
      </c>
      <c r="L247" s="70"/>
      <c r="M247" s="226" t="s">
        <v>23</v>
      </c>
      <c r="N247" s="227" t="s">
        <v>46</v>
      </c>
      <c r="O247" s="45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AR247" s="22" t="s">
        <v>220</v>
      </c>
      <c r="AT247" s="22" t="s">
        <v>150</v>
      </c>
      <c r="AU247" s="22" t="s">
        <v>85</v>
      </c>
      <c r="AY247" s="22" t="s">
        <v>147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22" t="s">
        <v>83</v>
      </c>
      <c r="BK247" s="230">
        <f>ROUND(I247*H247,2)</f>
        <v>0</v>
      </c>
      <c r="BL247" s="22" t="s">
        <v>220</v>
      </c>
      <c r="BM247" s="22" t="s">
        <v>517</v>
      </c>
    </row>
    <row r="248" s="11" customFormat="1">
      <c r="B248" s="231"/>
      <c r="C248" s="232"/>
      <c r="D248" s="233" t="s">
        <v>164</v>
      </c>
      <c r="E248" s="234" t="s">
        <v>23</v>
      </c>
      <c r="F248" s="235" t="s">
        <v>518</v>
      </c>
      <c r="G248" s="232"/>
      <c r="H248" s="236">
        <v>15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AT248" s="242" t="s">
        <v>164</v>
      </c>
      <c r="AU248" s="242" t="s">
        <v>85</v>
      </c>
      <c r="AV248" s="11" t="s">
        <v>85</v>
      </c>
      <c r="AW248" s="11" t="s">
        <v>38</v>
      </c>
      <c r="AX248" s="11" t="s">
        <v>83</v>
      </c>
      <c r="AY248" s="242" t="s">
        <v>147</v>
      </c>
    </row>
    <row r="249" s="1" customFormat="1" ht="25.5" customHeight="1">
      <c r="B249" s="44"/>
      <c r="C249" s="219" t="s">
        <v>519</v>
      </c>
      <c r="D249" s="219" t="s">
        <v>150</v>
      </c>
      <c r="E249" s="220" t="s">
        <v>520</v>
      </c>
      <c r="F249" s="221" t="s">
        <v>521</v>
      </c>
      <c r="G249" s="222" t="s">
        <v>200</v>
      </c>
      <c r="H249" s="223">
        <v>56</v>
      </c>
      <c r="I249" s="224"/>
      <c r="J249" s="225">
        <f>ROUND(I249*H249,2)</f>
        <v>0</v>
      </c>
      <c r="K249" s="221" t="s">
        <v>23</v>
      </c>
      <c r="L249" s="70"/>
      <c r="M249" s="226" t="s">
        <v>23</v>
      </c>
      <c r="N249" s="227" t="s">
        <v>46</v>
      </c>
      <c r="O249" s="45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AR249" s="22" t="s">
        <v>220</v>
      </c>
      <c r="AT249" s="22" t="s">
        <v>150</v>
      </c>
      <c r="AU249" s="22" t="s">
        <v>85</v>
      </c>
      <c r="AY249" s="22" t="s">
        <v>147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22" t="s">
        <v>83</v>
      </c>
      <c r="BK249" s="230">
        <f>ROUND(I249*H249,2)</f>
        <v>0</v>
      </c>
      <c r="BL249" s="22" t="s">
        <v>220</v>
      </c>
      <c r="BM249" s="22" t="s">
        <v>522</v>
      </c>
    </row>
    <row r="250" s="11" customFormat="1">
      <c r="B250" s="231"/>
      <c r="C250" s="232"/>
      <c r="D250" s="233" t="s">
        <v>164</v>
      </c>
      <c r="E250" s="234" t="s">
        <v>23</v>
      </c>
      <c r="F250" s="235" t="s">
        <v>523</v>
      </c>
      <c r="G250" s="232"/>
      <c r="H250" s="236">
        <v>56</v>
      </c>
      <c r="I250" s="237"/>
      <c r="J250" s="232"/>
      <c r="K250" s="232"/>
      <c r="L250" s="238"/>
      <c r="M250" s="239"/>
      <c r="N250" s="240"/>
      <c r="O250" s="240"/>
      <c r="P250" s="240"/>
      <c r="Q250" s="240"/>
      <c r="R250" s="240"/>
      <c r="S250" s="240"/>
      <c r="T250" s="241"/>
      <c r="AT250" s="242" t="s">
        <v>164</v>
      </c>
      <c r="AU250" s="242" t="s">
        <v>85</v>
      </c>
      <c r="AV250" s="11" t="s">
        <v>85</v>
      </c>
      <c r="AW250" s="11" t="s">
        <v>38</v>
      </c>
      <c r="AX250" s="11" t="s">
        <v>83</v>
      </c>
      <c r="AY250" s="242" t="s">
        <v>147</v>
      </c>
    </row>
    <row r="251" s="1" customFormat="1" ht="38.25" customHeight="1">
      <c r="B251" s="44"/>
      <c r="C251" s="219" t="s">
        <v>524</v>
      </c>
      <c r="D251" s="219" t="s">
        <v>150</v>
      </c>
      <c r="E251" s="220" t="s">
        <v>525</v>
      </c>
      <c r="F251" s="221" t="s">
        <v>526</v>
      </c>
      <c r="G251" s="222" t="s">
        <v>200</v>
      </c>
      <c r="H251" s="223">
        <v>8</v>
      </c>
      <c r="I251" s="224"/>
      <c r="J251" s="225">
        <f>ROUND(I251*H251,2)</f>
        <v>0</v>
      </c>
      <c r="K251" s="221" t="s">
        <v>154</v>
      </c>
      <c r="L251" s="70"/>
      <c r="M251" s="226" t="s">
        <v>23</v>
      </c>
      <c r="N251" s="227" t="s">
        <v>46</v>
      </c>
      <c r="O251" s="45"/>
      <c r="P251" s="228">
        <f>O251*H251</f>
        <v>0</v>
      </c>
      <c r="Q251" s="228">
        <v>0.0042199999999999998</v>
      </c>
      <c r="R251" s="228">
        <f>Q251*H251</f>
        <v>0.033759999999999998</v>
      </c>
      <c r="S251" s="228">
        <v>0</v>
      </c>
      <c r="T251" s="229">
        <f>S251*H251</f>
        <v>0</v>
      </c>
      <c r="AR251" s="22" t="s">
        <v>220</v>
      </c>
      <c r="AT251" s="22" t="s">
        <v>150</v>
      </c>
      <c r="AU251" s="22" t="s">
        <v>85</v>
      </c>
      <c r="AY251" s="22" t="s">
        <v>147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22" t="s">
        <v>83</v>
      </c>
      <c r="BK251" s="230">
        <f>ROUND(I251*H251,2)</f>
        <v>0</v>
      </c>
      <c r="BL251" s="22" t="s">
        <v>220</v>
      </c>
      <c r="BM251" s="22" t="s">
        <v>527</v>
      </c>
    </row>
    <row r="252" s="11" customFormat="1">
      <c r="B252" s="231"/>
      <c r="C252" s="232"/>
      <c r="D252" s="233" t="s">
        <v>164</v>
      </c>
      <c r="E252" s="234" t="s">
        <v>23</v>
      </c>
      <c r="F252" s="235" t="s">
        <v>528</v>
      </c>
      <c r="G252" s="232"/>
      <c r="H252" s="236">
        <v>8</v>
      </c>
      <c r="I252" s="237"/>
      <c r="J252" s="232"/>
      <c r="K252" s="232"/>
      <c r="L252" s="238"/>
      <c r="M252" s="239"/>
      <c r="N252" s="240"/>
      <c r="O252" s="240"/>
      <c r="P252" s="240"/>
      <c r="Q252" s="240"/>
      <c r="R252" s="240"/>
      <c r="S252" s="240"/>
      <c r="T252" s="241"/>
      <c r="AT252" s="242" t="s">
        <v>164</v>
      </c>
      <c r="AU252" s="242" t="s">
        <v>85</v>
      </c>
      <c r="AV252" s="11" t="s">
        <v>85</v>
      </c>
      <c r="AW252" s="11" t="s">
        <v>38</v>
      </c>
      <c r="AX252" s="11" t="s">
        <v>83</v>
      </c>
      <c r="AY252" s="242" t="s">
        <v>147</v>
      </c>
    </row>
    <row r="253" s="1" customFormat="1" ht="38.25" customHeight="1">
      <c r="B253" s="44"/>
      <c r="C253" s="219" t="s">
        <v>529</v>
      </c>
      <c r="D253" s="219" t="s">
        <v>150</v>
      </c>
      <c r="E253" s="220" t="s">
        <v>530</v>
      </c>
      <c r="F253" s="221" t="s">
        <v>531</v>
      </c>
      <c r="G253" s="222" t="s">
        <v>200</v>
      </c>
      <c r="H253" s="223">
        <v>40</v>
      </c>
      <c r="I253" s="224"/>
      <c r="J253" s="225">
        <f>ROUND(I253*H253,2)</f>
        <v>0</v>
      </c>
      <c r="K253" s="221" t="s">
        <v>23</v>
      </c>
      <c r="L253" s="70"/>
      <c r="M253" s="226" t="s">
        <v>23</v>
      </c>
      <c r="N253" s="227" t="s">
        <v>46</v>
      </c>
      <c r="O253" s="45"/>
      <c r="P253" s="228">
        <f>O253*H253</f>
        <v>0</v>
      </c>
      <c r="Q253" s="228">
        <v>0.0050800000000000003</v>
      </c>
      <c r="R253" s="228">
        <f>Q253*H253</f>
        <v>0.20320000000000002</v>
      </c>
      <c r="S253" s="228">
        <v>0</v>
      </c>
      <c r="T253" s="229">
        <f>S253*H253</f>
        <v>0</v>
      </c>
      <c r="AR253" s="22" t="s">
        <v>220</v>
      </c>
      <c r="AT253" s="22" t="s">
        <v>150</v>
      </c>
      <c r="AU253" s="22" t="s">
        <v>85</v>
      </c>
      <c r="AY253" s="22" t="s">
        <v>147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22" t="s">
        <v>83</v>
      </c>
      <c r="BK253" s="230">
        <f>ROUND(I253*H253,2)</f>
        <v>0</v>
      </c>
      <c r="BL253" s="22" t="s">
        <v>220</v>
      </c>
      <c r="BM253" s="22" t="s">
        <v>532</v>
      </c>
    </row>
    <row r="254" s="11" customFormat="1">
      <c r="B254" s="231"/>
      <c r="C254" s="232"/>
      <c r="D254" s="233" t="s">
        <v>164</v>
      </c>
      <c r="E254" s="234" t="s">
        <v>23</v>
      </c>
      <c r="F254" s="235" t="s">
        <v>533</v>
      </c>
      <c r="G254" s="232"/>
      <c r="H254" s="236">
        <v>40</v>
      </c>
      <c r="I254" s="237"/>
      <c r="J254" s="232"/>
      <c r="K254" s="232"/>
      <c r="L254" s="238"/>
      <c r="M254" s="239"/>
      <c r="N254" s="240"/>
      <c r="O254" s="240"/>
      <c r="P254" s="240"/>
      <c r="Q254" s="240"/>
      <c r="R254" s="240"/>
      <c r="S254" s="240"/>
      <c r="T254" s="241"/>
      <c r="AT254" s="242" t="s">
        <v>164</v>
      </c>
      <c r="AU254" s="242" t="s">
        <v>85</v>
      </c>
      <c r="AV254" s="11" t="s">
        <v>85</v>
      </c>
      <c r="AW254" s="11" t="s">
        <v>38</v>
      </c>
      <c r="AX254" s="11" t="s">
        <v>83</v>
      </c>
      <c r="AY254" s="242" t="s">
        <v>147</v>
      </c>
    </row>
    <row r="255" s="1" customFormat="1" ht="25.5" customHeight="1">
      <c r="B255" s="44"/>
      <c r="C255" s="219" t="s">
        <v>534</v>
      </c>
      <c r="D255" s="219" t="s">
        <v>150</v>
      </c>
      <c r="E255" s="220" t="s">
        <v>535</v>
      </c>
      <c r="F255" s="221" t="s">
        <v>536</v>
      </c>
      <c r="G255" s="222" t="s">
        <v>200</v>
      </c>
      <c r="H255" s="223">
        <v>41.5</v>
      </c>
      <c r="I255" s="224"/>
      <c r="J255" s="225">
        <f>ROUND(I255*H255,2)</f>
        <v>0</v>
      </c>
      <c r="K255" s="221" t="s">
        <v>154</v>
      </c>
      <c r="L255" s="70"/>
      <c r="M255" s="226" t="s">
        <v>23</v>
      </c>
      <c r="N255" s="227" t="s">
        <v>46</v>
      </c>
      <c r="O255" s="45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AR255" s="22" t="s">
        <v>220</v>
      </c>
      <c r="AT255" s="22" t="s">
        <v>150</v>
      </c>
      <c r="AU255" s="22" t="s">
        <v>85</v>
      </c>
      <c r="AY255" s="22" t="s">
        <v>147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22" t="s">
        <v>83</v>
      </c>
      <c r="BK255" s="230">
        <f>ROUND(I255*H255,2)</f>
        <v>0</v>
      </c>
      <c r="BL255" s="22" t="s">
        <v>220</v>
      </c>
      <c r="BM255" s="22" t="s">
        <v>537</v>
      </c>
    </row>
    <row r="256" s="11" customFormat="1">
      <c r="B256" s="231"/>
      <c r="C256" s="232"/>
      <c r="D256" s="233" t="s">
        <v>164</v>
      </c>
      <c r="E256" s="234" t="s">
        <v>23</v>
      </c>
      <c r="F256" s="235" t="s">
        <v>538</v>
      </c>
      <c r="G256" s="232"/>
      <c r="H256" s="236">
        <v>41.5</v>
      </c>
      <c r="I256" s="237"/>
      <c r="J256" s="232"/>
      <c r="K256" s="232"/>
      <c r="L256" s="238"/>
      <c r="M256" s="239"/>
      <c r="N256" s="240"/>
      <c r="O256" s="240"/>
      <c r="P256" s="240"/>
      <c r="Q256" s="240"/>
      <c r="R256" s="240"/>
      <c r="S256" s="240"/>
      <c r="T256" s="241"/>
      <c r="AT256" s="242" t="s">
        <v>164</v>
      </c>
      <c r="AU256" s="242" t="s">
        <v>85</v>
      </c>
      <c r="AV256" s="11" t="s">
        <v>85</v>
      </c>
      <c r="AW256" s="11" t="s">
        <v>38</v>
      </c>
      <c r="AX256" s="11" t="s">
        <v>83</v>
      </c>
      <c r="AY256" s="242" t="s">
        <v>147</v>
      </c>
    </row>
    <row r="257" s="1" customFormat="1" ht="25.5" customHeight="1">
      <c r="B257" s="44"/>
      <c r="C257" s="219" t="s">
        <v>539</v>
      </c>
      <c r="D257" s="219" t="s">
        <v>150</v>
      </c>
      <c r="E257" s="220" t="s">
        <v>540</v>
      </c>
      <c r="F257" s="221" t="s">
        <v>541</v>
      </c>
      <c r="G257" s="222" t="s">
        <v>200</v>
      </c>
      <c r="H257" s="223">
        <v>32</v>
      </c>
      <c r="I257" s="224"/>
      <c r="J257" s="225">
        <f>ROUND(I257*H257,2)</f>
        <v>0</v>
      </c>
      <c r="K257" s="221" t="s">
        <v>154</v>
      </c>
      <c r="L257" s="70"/>
      <c r="M257" s="226" t="s">
        <v>23</v>
      </c>
      <c r="N257" s="227" t="s">
        <v>46</v>
      </c>
      <c r="O257" s="45"/>
      <c r="P257" s="228">
        <f>O257*H257</f>
        <v>0</v>
      </c>
      <c r="Q257" s="228">
        <v>0.0043899999999999998</v>
      </c>
      <c r="R257" s="228">
        <f>Q257*H257</f>
        <v>0.14047999999999999</v>
      </c>
      <c r="S257" s="228">
        <v>0</v>
      </c>
      <c r="T257" s="229">
        <f>S257*H257</f>
        <v>0</v>
      </c>
      <c r="AR257" s="22" t="s">
        <v>220</v>
      </c>
      <c r="AT257" s="22" t="s">
        <v>150</v>
      </c>
      <c r="AU257" s="22" t="s">
        <v>85</v>
      </c>
      <c r="AY257" s="22" t="s">
        <v>147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22" t="s">
        <v>83</v>
      </c>
      <c r="BK257" s="230">
        <f>ROUND(I257*H257,2)</f>
        <v>0</v>
      </c>
      <c r="BL257" s="22" t="s">
        <v>220</v>
      </c>
      <c r="BM257" s="22" t="s">
        <v>542</v>
      </c>
    </row>
    <row r="258" s="11" customFormat="1">
      <c r="B258" s="231"/>
      <c r="C258" s="232"/>
      <c r="D258" s="233" t="s">
        <v>164</v>
      </c>
      <c r="E258" s="234" t="s">
        <v>23</v>
      </c>
      <c r="F258" s="235" t="s">
        <v>543</v>
      </c>
      <c r="G258" s="232"/>
      <c r="H258" s="236">
        <v>32</v>
      </c>
      <c r="I258" s="237"/>
      <c r="J258" s="232"/>
      <c r="K258" s="232"/>
      <c r="L258" s="238"/>
      <c r="M258" s="239"/>
      <c r="N258" s="240"/>
      <c r="O258" s="240"/>
      <c r="P258" s="240"/>
      <c r="Q258" s="240"/>
      <c r="R258" s="240"/>
      <c r="S258" s="240"/>
      <c r="T258" s="241"/>
      <c r="AT258" s="242" t="s">
        <v>164</v>
      </c>
      <c r="AU258" s="242" t="s">
        <v>85</v>
      </c>
      <c r="AV258" s="11" t="s">
        <v>85</v>
      </c>
      <c r="AW258" s="11" t="s">
        <v>38</v>
      </c>
      <c r="AX258" s="11" t="s">
        <v>83</v>
      </c>
      <c r="AY258" s="242" t="s">
        <v>147</v>
      </c>
    </row>
    <row r="259" s="1" customFormat="1" ht="25.5" customHeight="1">
      <c r="B259" s="44"/>
      <c r="C259" s="219" t="s">
        <v>544</v>
      </c>
      <c r="D259" s="219" t="s">
        <v>150</v>
      </c>
      <c r="E259" s="220" t="s">
        <v>545</v>
      </c>
      <c r="F259" s="221" t="s">
        <v>546</v>
      </c>
      <c r="G259" s="222" t="s">
        <v>200</v>
      </c>
      <c r="H259" s="223">
        <v>6.5</v>
      </c>
      <c r="I259" s="224"/>
      <c r="J259" s="225">
        <f>ROUND(I259*H259,2)</f>
        <v>0</v>
      </c>
      <c r="K259" s="221" t="s">
        <v>154</v>
      </c>
      <c r="L259" s="70"/>
      <c r="M259" s="226" t="s">
        <v>23</v>
      </c>
      <c r="N259" s="227" t="s">
        <v>46</v>
      </c>
      <c r="O259" s="45"/>
      <c r="P259" s="228">
        <f>O259*H259</f>
        <v>0</v>
      </c>
      <c r="Q259" s="228">
        <v>0.0086999999999999994</v>
      </c>
      <c r="R259" s="228">
        <f>Q259*H259</f>
        <v>0.056549999999999996</v>
      </c>
      <c r="S259" s="228">
        <v>0</v>
      </c>
      <c r="T259" s="229">
        <f>S259*H259</f>
        <v>0</v>
      </c>
      <c r="AR259" s="22" t="s">
        <v>220</v>
      </c>
      <c r="AT259" s="22" t="s">
        <v>150</v>
      </c>
      <c r="AU259" s="22" t="s">
        <v>85</v>
      </c>
      <c r="AY259" s="22" t="s">
        <v>147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22" t="s">
        <v>83</v>
      </c>
      <c r="BK259" s="230">
        <f>ROUND(I259*H259,2)</f>
        <v>0</v>
      </c>
      <c r="BL259" s="22" t="s">
        <v>220</v>
      </c>
      <c r="BM259" s="22" t="s">
        <v>547</v>
      </c>
    </row>
    <row r="260" s="11" customFormat="1">
      <c r="B260" s="231"/>
      <c r="C260" s="232"/>
      <c r="D260" s="233" t="s">
        <v>164</v>
      </c>
      <c r="E260" s="234" t="s">
        <v>23</v>
      </c>
      <c r="F260" s="235" t="s">
        <v>548</v>
      </c>
      <c r="G260" s="232"/>
      <c r="H260" s="236">
        <v>6.5</v>
      </c>
      <c r="I260" s="237"/>
      <c r="J260" s="232"/>
      <c r="K260" s="232"/>
      <c r="L260" s="238"/>
      <c r="M260" s="239"/>
      <c r="N260" s="240"/>
      <c r="O260" s="240"/>
      <c r="P260" s="240"/>
      <c r="Q260" s="240"/>
      <c r="R260" s="240"/>
      <c r="S260" s="240"/>
      <c r="T260" s="241"/>
      <c r="AT260" s="242" t="s">
        <v>164</v>
      </c>
      <c r="AU260" s="242" t="s">
        <v>85</v>
      </c>
      <c r="AV260" s="11" t="s">
        <v>85</v>
      </c>
      <c r="AW260" s="11" t="s">
        <v>38</v>
      </c>
      <c r="AX260" s="11" t="s">
        <v>83</v>
      </c>
      <c r="AY260" s="242" t="s">
        <v>147</v>
      </c>
    </row>
    <row r="261" s="1" customFormat="1" ht="25.5" customHeight="1">
      <c r="B261" s="44"/>
      <c r="C261" s="219" t="s">
        <v>549</v>
      </c>
      <c r="D261" s="219" t="s">
        <v>150</v>
      </c>
      <c r="E261" s="220" t="s">
        <v>550</v>
      </c>
      <c r="F261" s="221" t="s">
        <v>551</v>
      </c>
      <c r="G261" s="222" t="s">
        <v>200</v>
      </c>
      <c r="H261" s="223">
        <v>38.5</v>
      </c>
      <c r="I261" s="224"/>
      <c r="J261" s="225">
        <f>ROUND(I261*H261,2)</f>
        <v>0</v>
      </c>
      <c r="K261" s="221" t="s">
        <v>154</v>
      </c>
      <c r="L261" s="70"/>
      <c r="M261" s="226" t="s">
        <v>23</v>
      </c>
      <c r="N261" s="227" t="s">
        <v>46</v>
      </c>
      <c r="O261" s="45"/>
      <c r="P261" s="228">
        <f>O261*H261</f>
        <v>0</v>
      </c>
      <c r="Q261" s="228">
        <v>0.00115</v>
      </c>
      <c r="R261" s="228">
        <f>Q261*H261</f>
        <v>0.044275000000000002</v>
      </c>
      <c r="S261" s="228">
        <v>0</v>
      </c>
      <c r="T261" s="229">
        <f>S261*H261</f>
        <v>0</v>
      </c>
      <c r="AR261" s="22" t="s">
        <v>220</v>
      </c>
      <c r="AT261" s="22" t="s">
        <v>150</v>
      </c>
      <c r="AU261" s="22" t="s">
        <v>85</v>
      </c>
      <c r="AY261" s="22" t="s">
        <v>147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22" t="s">
        <v>83</v>
      </c>
      <c r="BK261" s="230">
        <f>ROUND(I261*H261,2)</f>
        <v>0</v>
      </c>
      <c r="BL261" s="22" t="s">
        <v>220</v>
      </c>
      <c r="BM261" s="22" t="s">
        <v>552</v>
      </c>
    </row>
    <row r="262" s="11" customFormat="1">
      <c r="B262" s="231"/>
      <c r="C262" s="232"/>
      <c r="D262" s="233" t="s">
        <v>164</v>
      </c>
      <c r="E262" s="234" t="s">
        <v>23</v>
      </c>
      <c r="F262" s="235" t="s">
        <v>553</v>
      </c>
      <c r="G262" s="232"/>
      <c r="H262" s="236">
        <v>38.5</v>
      </c>
      <c r="I262" s="237"/>
      <c r="J262" s="232"/>
      <c r="K262" s="232"/>
      <c r="L262" s="238"/>
      <c r="M262" s="239"/>
      <c r="N262" s="240"/>
      <c r="O262" s="240"/>
      <c r="P262" s="240"/>
      <c r="Q262" s="240"/>
      <c r="R262" s="240"/>
      <c r="S262" s="240"/>
      <c r="T262" s="241"/>
      <c r="AT262" s="242" t="s">
        <v>164</v>
      </c>
      <c r="AU262" s="242" t="s">
        <v>85</v>
      </c>
      <c r="AV262" s="11" t="s">
        <v>85</v>
      </c>
      <c r="AW262" s="11" t="s">
        <v>38</v>
      </c>
      <c r="AX262" s="11" t="s">
        <v>83</v>
      </c>
      <c r="AY262" s="242" t="s">
        <v>147</v>
      </c>
    </row>
    <row r="263" s="1" customFormat="1" ht="25.5" customHeight="1">
      <c r="B263" s="44"/>
      <c r="C263" s="219" t="s">
        <v>554</v>
      </c>
      <c r="D263" s="219" t="s">
        <v>150</v>
      </c>
      <c r="E263" s="220" t="s">
        <v>555</v>
      </c>
      <c r="F263" s="221" t="s">
        <v>556</v>
      </c>
      <c r="G263" s="222" t="s">
        <v>200</v>
      </c>
      <c r="H263" s="223">
        <v>3.2000000000000002</v>
      </c>
      <c r="I263" s="224"/>
      <c r="J263" s="225">
        <f>ROUND(I263*H263,2)</f>
        <v>0</v>
      </c>
      <c r="K263" s="221" t="s">
        <v>154</v>
      </c>
      <c r="L263" s="70"/>
      <c r="M263" s="226" t="s">
        <v>23</v>
      </c>
      <c r="N263" s="227" t="s">
        <v>46</v>
      </c>
      <c r="O263" s="45"/>
      <c r="P263" s="228">
        <f>O263*H263</f>
        <v>0</v>
      </c>
      <c r="Q263" s="228">
        <v>0.0021800000000000001</v>
      </c>
      <c r="R263" s="228">
        <f>Q263*H263</f>
        <v>0.0069760000000000004</v>
      </c>
      <c r="S263" s="228">
        <v>0</v>
      </c>
      <c r="T263" s="229">
        <f>S263*H263</f>
        <v>0</v>
      </c>
      <c r="AR263" s="22" t="s">
        <v>220</v>
      </c>
      <c r="AT263" s="22" t="s">
        <v>150</v>
      </c>
      <c r="AU263" s="22" t="s">
        <v>85</v>
      </c>
      <c r="AY263" s="22" t="s">
        <v>147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22" t="s">
        <v>83</v>
      </c>
      <c r="BK263" s="230">
        <f>ROUND(I263*H263,2)</f>
        <v>0</v>
      </c>
      <c r="BL263" s="22" t="s">
        <v>220</v>
      </c>
      <c r="BM263" s="22" t="s">
        <v>557</v>
      </c>
    </row>
    <row r="264" s="11" customFormat="1">
      <c r="B264" s="231"/>
      <c r="C264" s="232"/>
      <c r="D264" s="233" t="s">
        <v>164</v>
      </c>
      <c r="E264" s="234" t="s">
        <v>23</v>
      </c>
      <c r="F264" s="235" t="s">
        <v>558</v>
      </c>
      <c r="G264" s="232"/>
      <c r="H264" s="236">
        <v>3.2000000000000002</v>
      </c>
      <c r="I264" s="237"/>
      <c r="J264" s="232"/>
      <c r="K264" s="232"/>
      <c r="L264" s="238"/>
      <c r="M264" s="239"/>
      <c r="N264" s="240"/>
      <c r="O264" s="240"/>
      <c r="P264" s="240"/>
      <c r="Q264" s="240"/>
      <c r="R264" s="240"/>
      <c r="S264" s="240"/>
      <c r="T264" s="241"/>
      <c r="AT264" s="242" t="s">
        <v>164</v>
      </c>
      <c r="AU264" s="242" t="s">
        <v>85</v>
      </c>
      <c r="AV264" s="11" t="s">
        <v>85</v>
      </c>
      <c r="AW264" s="11" t="s">
        <v>38</v>
      </c>
      <c r="AX264" s="11" t="s">
        <v>83</v>
      </c>
      <c r="AY264" s="242" t="s">
        <v>147</v>
      </c>
    </row>
    <row r="265" s="1" customFormat="1" ht="25.5" customHeight="1">
      <c r="B265" s="44"/>
      <c r="C265" s="219" t="s">
        <v>559</v>
      </c>
      <c r="D265" s="219" t="s">
        <v>150</v>
      </c>
      <c r="E265" s="220" t="s">
        <v>560</v>
      </c>
      <c r="F265" s="221" t="s">
        <v>561</v>
      </c>
      <c r="G265" s="222" t="s">
        <v>200</v>
      </c>
      <c r="H265" s="223">
        <v>22</v>
      </c>
      <c r="I265" s="224"/>
      <c r="J265" s="225">
        <f>ROUND(I265*H265,2)</f>
        <v>0</v>
      </c>
      <c r="K265" s="221" t="s">
        <v>154</v>
      </c>
      <c r="L265" s="70"/>
      <c r="M265" s="226" t="s">
        <v>23</v>
      </c>
      <c r="N265" s="227" t="s">
        <v>46</v>
      </c>
      <c r="O265" s="45"/>
      <c r="P265" s="228">
        <f>O265*H265</f>
        <v>0</v>
      </c>
      <c r="Q265" s="228">
        <v>0.0069199999999999999</v>
      </c>
      <c r="R265" s="228">
        <f>Q265*H265</f>
        <v>0.15223999999999999</v>
      </c>
      <c r="S265" s="228">
        <v>0</v>
      </c>
      <c r="T265" s="229">
        <f>S265*H265</f>
        <v>0</v>
      </c>
      <c r="AR265" s="22" t="s">
        <v>220</v>
      </c>
      <c r="AT265" s="22" t="s">
        <v>150</v>
      </c>
      <c r="AU265" s="22" t="s">
        <v>85</v>
      </c>
      <c r="AY265" s="22" t="s">
        <v>147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22" t="s">
        <v>83</v>
      </c>
      <c r="BK265" s="230">
        <f>ROUND(I265*H265,2)</f>
        <v>0</v>
      </c>
      <c r="BL265" s="22" t="s">
        <v>220</v>
      </c>
      <c r="BM265" s="22" t="s">
        <v>562</v>
      </c>
    </row>
    <row r="266" s="11" customFormat="1">
      <c r="B266" s="231"/>
      <c r="C266" s="232"/>
      <c r="D266" s="233" t="s">
        <v>164</v>
      </c>
      <c r="E266" s="234" t="s">
        <v>23</v>
      </c>
      <c r="F266" s="235" t="s">
        <v>563</v>
      </c>
      <c r="G266" s="232"/>
      <c r="H266" s="236">
        <v>22</v>
      </c>
      <c r="I266" s="237"/>
      <c r="J266" s="232"/>
      <c r="K266" s="232"/>
      <c r="L266" s="238"/>
      <c r="M266" s="239"/>
      <c r="N266" s="240"/>
      <c r="O266" s="240"/>
      <c r="P266" s="240"/>
      <c r="Q266" s="240"/>
      <c r="R266" s="240"/>
      <c r="S266" s="240"/>
      <c r="T266" s="241"/>
      <c r="AT266" s="242" t="s">
        <v>164</v>
      </c>
      <c r="AU266" s="242" t="s">
        <v>85</v>
      </c>
      <c r="AV266" s="11" t="s">
        <v>85</v>
      </c>
      <c r="AW266" s="11" t="s">
        <v>38</v>
      </c>
      <c r="AX266" s="11" t="s">
        <v>83</v>
      </c>
      <c r="AY266" s="242" t="s">
        <v>147</v>
      </c>
    </row>
    <row r="267" s="1" customFormat="1" ht="25.5" customHeight="1">
      <c r="B267" s="44"/>
      <c r="C267" s="219" t="s">
        <v>564</v>
      </c>
      <c r="D267" s="219" t="s">
        <v>150</v>
      </c>
      <c r="E267" s="220" t="s">
        <v>565</v>
      </c>
      <c r="F267" s="221" t="s">
        <v>566</v>
      </c>
      <c r="G267" s="222" t="s">
        <v>200</v>
      </c>
      <c r="H267" s="223">
        <v>94</v>
      </c>
      <c r="I267" s="224"/>
      <c r="J267" s="225">
        <f>ROUND(I267*H267,2)</f>
        <v>0</v>
      </c>
      <c r="K267" s="221" t="s">
        <v>154</v>
      </c>
      <c r="L267" s="70"/>
      <c r="M267" s="226" t="s">
        <v>23</v>
      </c>
      <c r="N267" s="227" t="s">
        <v>46</v>
      </c>
      <c r="O267" s="45"/>
      <c r="P267" s="228">
        <f>O267*H267</f>
        <v>0</v>
      </c>
      <c r="Q267" s="228">
        <v>0.0018400000000000001</v>
      </c>
      <c r="R267" s="228">
        <f>Q267*H267</f>
        <v>0.17296</v>
      </c>
      <c r="S267" s="228">
        <v>0</v>
      </c>
      <c r="T267" s="229">
        <f>S267*H267</f>
        <v>0</v>
      </c>
      <c r="AR267" s="22" t="s">
        <v>220</v>
      </c>
      <c r="AT267" s="22" t="s">
        <v>150</v>
      </c>
      <c r="AU267" s="22" t="s">
        <v>85</v>
      </c>
      <c r="AY267" s="22" t="s">
        <v>147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22" t="s">
        <v>83</v>
      </c>
      <c r="BK267" s="230">
        <f>ROUND(I267*H267,2)</f>
        <v>0</v>
      </c>
      <c r="BL267" s="22" t="s">
        <v>220</v>
      </c>
      <c r="BM267" s="22" t="s">
        <v>567</v>
      </c>
    </row>
    <row r="268" s="11" customFormat="1">
      <c r="B268" s="231"/>
      <c r="C268" s="232"/>
      <c r="D268" s="233" t="s">
        <v>164</v>
      </c>
      <c r="E268" s="234" t="s">
        <v>23</v>
      </c>
      <c r="F268" s="235" t="s">
        <v>439</v>
      </c>
      <c r="G268" s="232"/>
      <c r="H268" s="236">
        <v>94</v>
      </c>
      <c r="I268" s="237"/>
      <c r="J268" s="232"/>
      <c r="K268" s="232"/>
      <c r="L268" s="238"/>
      <c r="M268" s="239"/>
      <c r="N268" s="240"/>
      <c r="O268" s="240"/>
      <c r="P268" s="240"/>
      <c r="Q268" s="240"/>
      <c r="R268" s="240"/>
      <c r="S268" s="240"/>
      <c r="T268" s="241"/>
      <c r="AT268" s="242" t="s">
        <v>164</v>
      </c>
      <c r="AU268" s="242" t="s">
        <v>85</v>
      </c>
      <c r="AV268" s="11" t="s">
        <v>85</v>
      </c>
      <c r="AW268" s="11" t="s">
        <v>38</v>
      </c>
      <c r="AX268" s="11" t="s">
        <v>83</v>
      </c>
      <c r="AY268" s="242" t="s">
        <v>147</v>
      </c>
    </row>
    <row r="269" s="1" customFormat="1" ht="25.5" customHeight="1">
      <c r="B269" s="44"/>
      <c r="C269" s="219" t="s">
        <v>568</v>
      </c>
      <c r="D269" s="219" t="s">
        <v>150</v>
      </c>
      <c r="E269" s="220" t="s">
        <v>569</v>
      </c>
      <c r="F269" s="221" t="s">
        <v>570</v>
      </c>
      <c r="G269" s="222" t="s">
        <v>200</v>
      </c>
      <c r="H269" s="223">
        <v>86.200000000000003</v>
      </c>
      <c r="I269" s="224"/>
      <c r="J269" s="225">
        <f>ROUND(I269*H269,2)</f>
        <v>0</v>
      </c>
      <c r="K269" s="221" t="s">
        <v>154</v>
      </c>
      <c r="L269" s="70"/>
      <c r="M269" s="226" t="s">
        <v>23</v>
      </c>
      <c r="N269" s="227" t="s">
        <v>46</v>
      </c>
      <c r="O269" s="45"/>
      <c r="P269" s="228">
        <f>O269*H269</f>
        <v>0</v>
      </c>
      <c r="Q269" s="228">
        <v>0.00296</v>
      </c>
      <c r="R269" s="228">
        <f>Q269*H269</f>
        <v>0.25515199999999999</v>
      </c>
      <c r="S269" s="228">
        <v>0</v>
      </c>
      <c r="T269" s="229">
        <f>S269*H269</f>
        <v>0</v>
      </c>
      <c r="AR269" s="22" t="s">
        <v>220</v>
      </c>
      <c r="AT269" s="22" t="s">
        <v>150</v>
      </c>
      <c r="AU269" s="22" t="s">
        <v>85</v>
      </c>
      <c r="AY269" s="22" t="s">
        <v>147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22" t="s">
        <v>83</v>
      </c>
      <c r="BK269" s="230">
        <f>ROUND(I269*H269,2)</f>
        <v>0</v>
      </c>
      <c r="BL269" s="22" t="s">
        <v>220</v>
      </c>
      <c r="BM269" s="22" t="s">
        <v>571</v>
      </c>
    </row>
    <row r="270" s="11" customFormat="1">
      <c r="B270" s="231"/>
      <c r="C270" s="232"/>
      <c r="D270" s="233" t="s">
        <v>164</v>
      </c>
      <c r="E270" s="234" t="s">
        <v>23</v>
      </c>
      <c r="F270" s="235" t="s">
        <v>572</v>
      </c>
      <c r="G270" s="232"/>
      <c r="H270" s="236">
        <v>86.200000000000003</v>
      </c>
      <c r="I270" s="237"/>
      <c r="J270" s="232"/>
      <c r="K270" s="232"/>
      <c r="L270" s="238"/>
      <c r="M270" s="239"/>
      <c r="N270" s="240"/>
      <c r="O270" s="240"/>
      <c r="P270" s="240"/>
      <c r="Q270" s="240"/>
      <c r="R270" s="240"/>
      <c r="S270" s="240"/>
      <c r="T270" s="241"/>
      <c r="AT270" s="242" t="s">
        <v>164</v>
      </c>
      <c r="AU270" s="242" t="s">
        <v>85</v>
      </c>
      <c r="AV270" s="11" t="s">
        <v>85</v>
      </c>
      <c r="AW270" s="11" t="s">
        <v>38</v>
      </c>
      <c r="AX270" s="11" t="s">
        <v>83</v>
      </c>
      <c r="AY270" s="242" t="s">
        <v>147</v>
      </c>
    </row>
    <row r="271" s="1" customFormat="1" ht="25.5" customHeight="1">
      <c r="B271" s="44"/>
      <c r="C271" s="219" t="s">
        <v>573</v>
      </c>
      <c r="D271" s="219" t="s">
        <v>150</v>
      </c>
      <c r="E271" s="220" t="s">
        <v>574</v>
      </c>
      <c r="F271" s="221" t="s">
        <v>575</v>
      </c>
      <c r="G271" s="222" t="s">
        <v>153</v>
      </c>
      <c r="H271" s="223">
        <v>40.399999999999999</v>
      </c>
      <c r="I271" s="224"/>
      <c r="J271" s="225">
        <f>ROUND(I271*H271,2)</f>
        <v>0</v>
      </c>
      <c r="K271" s="221" t="s">
        <v>154</v>
      </c>
      <c r="L271" s="70"/>
      <c r="M271" s="226" t="s">
        <v>23</v>
      </c>
      <c r="N271" s="227" t="s">
        <v>46</v>
      </c>
      <c r="O271" s="45"/>
      <c r="P271" s="228">
        <f>O271*H271</f>
        <v>0</v>
      </c>
      <c r="Q271" s="228">
        <v>0.0078200000000000006</v>
      </c>
      <c r="R271" s="228">
        <f>Q271*H271</f>
        <v>0.31592799999999999</v>
      </c>
      <c r="S271" s="228">
        <v>0</v>
      </c>
      <c r="T271" s="229">
        <f>S271*H271</f>
        <v>0</v>
      </c>
      <c r="AR271" s="22" t="s">
        <v>220</v>
      </c>
      <c r="AT271" s="22" t="s">
        <v>150</v>
      </c>
      <c r="AU271" s="22" t="s">
        <v>85</v>
      </c>
      <c r="AY271" s="22" t="s">
        <v>147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22" t="s">
        <v>83</v>
      </c>
      <c r="BK271" s="230">
        <f>ROUND(I271*H271,2)</f>
        <v>0</v>
      </c>
      <c r="BL271" s="22" t="s">
        <v>220</v>
      </c>
      <c r="BM271" s="22" t="s">
        <v>576</v>
      </c>
    </row>
    <row r="272" s="11" customFormat="1">
      <c r="B272" s="231"/>
      <c r="C272" s="232"/>
      <c r="D272" s="233" t="s">
        <v>164</v>
      </c>
      <c r="E272" s="234" t="s">
        <v>23</v>
      </c>
      <c r="F272" s="235" t="s">
        <v>577</v>
      </c>
      <c r="G272" s="232"/>
      <c r="H272" s="236">
        <v>35.399999999999999</v>
      </c>
      <c r="I272" s="237"/>
      <c r="J272" s="232"/>
      <c r="K272" s="232"/>
      <c r="L272" s="238"/>
      <c r="M272" s="239"/>
      <c r="N272" s="240"/>
      <c r="O272" s="240"/>
      <c r="P272" s="240"/>
      <c r="Q272" s="240"/>
      <c r="R272" s="240"/>
      <c r="S272" s="240"/>
      <c r="T272" s="241"/>
      <c r="AT272" s="242" t="s">
        <v>164</v>
      </c>
      <c r="AU272" s="242" t="s">
        <v>85</v>
      </c>
      <c r="AV272" s="11" t="s">
        <v>85</v>
      </c>
      <c r="AW272" s="11" t="s">
        <v>38</v>
      </c>
      <c r="AX272" s="11" t="s">
        <v>75</v>
      </c>
      <c r="AY272" s="242" t="s">
        <v>147</v>
      </c>
    </row>
    <row r="273" s="11" customFormat="1">
      <c r="B273" s="231"/>
      <c r="C273" s="232"/>
      <c r="D273" s="233" t="s">
        <v>164</v>
      </c>
      <c r="E273" s="234" t="s">
        <v>23</v>
      </c>
      <c r="F273" s="235" t="s">
        <v>578</v>
      </c>
      <c r="G273" s="232"/>
      <c r="H273" s="236">
        <v>5</v>
      </c>
      <c r="I273" s="237"/>
      <c r="J273" s="232"/>
      <c r="K273" s="232"/>
      <c r="L273" s="238"/>
      <c r="M273" s="239"/>
      <c r="N273" s="240"/>
      <c r="O273" s="240"/>
      <c r="P273" s="240"/>
      <c r="Q273" s="240"/>
      <c r="R273" s="240"/>
      <c r="S273" s="240"/>
      <c r="T273" s="241"/>
      <c r="AT273" s="242" t="s">
        <v>164</v>
      </c>
      <c r="AU273" s="242" t="s">
        <v>85</v>
      </c>
      <c r="AV273" s="11" t="s">
        <v>85</v>
      </c>
      <c r="AW273" s="11" t="s">
        <v>38</v>
      </c>
      <c r="AX273" s="11" t="s">
        <v>75</v>
      </c>
      <c r="AY273" s="242" t="s">
        <v>147</v>
      </c>
    </row>
    <row r="274" s="12" customFormat="1">
      <c r="B274" s="253"/>
      <c r="C274" s="254"/>
      <c r="D274" s="233" t="s">
        <v>164</v>
      </c>
      <c r="E274" s="255" t="s">
        <v>23</v>
      </c>
      <c r="F274" s="256" t="s">
        <v>314</v>
      </c>
      <c r="G274" s="254"/>
      <c r="H274" s="257">
        <v>40.399999999999999</v>
      </c>
      <c r="I274" s="258"/>
      <c r="J274" s="254"/>
      <c r="K274" s="254"/>
      <c r="L274" s="259"/>
      <c r="M274" s="260"/>
      <c r="N274" s="261"/>
      <c r="O274" s="261"/>
      <c r="P274" s="261"/>
      <c r="Q274" s="261"/>
      <c r="R274" s="261"/>
      <c r="S274" s="261"/>
      <c r="T274" s="262"/>
      <c r="AT274" s="263" t="s">
        <v>164</v>
      </c>
      <c r="AU274" s="263" t="s">
        <v>85</v>
      </c>
      <c r="AV274" s="12" t="s">
        <v>155</v>
      </c>
      <c r="AW274" s="12" t="s">
        <v>38</v>
      </c>
      <c r="AX274" s="12" t="s">
        <v>83</v>
      </c>
      <c r="AY274" s="263" t="s">
        <v>147</v>
      </c>
    </row>
    <row r="275" s="1" customFormat="1" ht="38.25" customHeight="1">
      <c r="B275" s="44"/>
      <c r="C275" s="219" t="s">
        <v>579</v>
      </c>
      <c r="D275" s="219" t="s">
        <v>150</v>
      </c>
      <c r="E275" s="220" t="s">
        <v>580</v>
      </c>
      <c r="F275" s="221" t="s">
        <v>581</v>
      </c>
      <c r="G275" s="222" t="s">
        <v>295</v>
      </c>
      <c r="H275" s="223">
        <v>16</v>
      </c>
      <c r="I275" s="224"/>
      <c r="J275" s="225">
        <f>ROUND(I275*H275,2)</f>
        <v>0</v>
      </c>
      <c r="K275" s="221" t="s">
        <v>154</v>
      </c>
      <c r="L275" s="70"/>
      <c r="M275" s="226" t="s">
        <v>23</v>
      </c>
      <c r="N275" s="227" t="s">
        <v>46</v>
      </c>
      <c r="O275" s="45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AR275" s="22" t="s">
        <v>220</v>
      </c>
      <c r="AT275" s="22" t="s">
        <v>150</v>
      </c>
      <c r="AU275" s="22" t="s">
        <v>85</v>
      </c>
      <c r="AY275" s="22" t="s">
        <v>147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22" t="s">
        <v>83</v>
      </c>
      <c r="BK275" s="230">
        <f>ROUND(I275*H275,2)</f>
        <v>0</v>
      </c>
      <c r="BL275" s="22" t="s">
        <v>220</v>
      </c>
      <c r="BM275" s="22" t="s">
        <v>582</v>
      </c>
    </row>
    <row r="276" s="11" customFormat="1">
      <c r="B276" s="231"/>
      <c r="C276" s="232"/>
      <c r="D276" s="233" t="s">
        <v>164</v>
      </c>
      <c r="E276" s="234" t="s">
        <v>23</v>
      </c>
      <c r="F276" s="235" t="s">
        <v>583</v>
      </c>
      <c r="G276" s="232"/>
      <c r="H276" s="236">
        <v>16</v>
      </c>
      <c r="I276" s="237"/>
      <c r="J276" s="232"/>
      <c r="K276" s="232"/>
      <c r="L276" s="238"/>
      <c r="M276" s="239"/>
      <c r="N276" s="240"/>
      <c r="O276" s="240"/>
      <c r="P276" s="240"/>
      <c r="Q276" s="240"/>
      <c r="R276" s="240"/>
      <c r="S276" s="240"/>
      <c r="T276" s="241"/>
      <c r="AT276" s="242" t="s">
        <v>164</v>
      </c>
      <c r="AU276" s="242" t="s">
        <v>85</v>
      </c>
      <c r="AV276" s="11" t="s">
        <v>85</v>
      </c>
      <c r="AW276" s="11" t="s">
        <v>38</v>
      </c>
      <c r="AX276" s="11" t="s">
        <v>83</v>
      </c>
      <c r="AY276" s="242" t="s">
        <v>147</v>
      </c>
    </row>
    <row r="277" s="1" customFormat="1" ht="25.5" customHeight="1">
      <c r="B277" s="44"/>
      <c r="C277" s="219" t="s">
        <v>584</v>
      </c>
      <c r="D277" s="219" t="s">
        <v>150</v>
      </c>
      <c r="E277" s="220" t="s">
        <v>585</v>
      </c>
      <c r="F277" s="221" t="s">
        <v>586</v>
      </c>
      <c r="G277" s="222" t="s">
        <v>200</v>
      </c>
      <c r="H277" s="223">
        <v>47</v>
      </c>
      <c r="I277" s="224"/>
      <c r="J277" s="225">
        <f>ROUND(I277*H277,2)</f>
        <v>0</v>
      </c>
      <c r="K277" s="221" t="s">
        <v>154</v>
      </c>
      <c r="L277" s="70"/>
      <c r="M277" s="226" t="s">
        <v>23</v>
      </c>
      <c r="N277" s="227" t="s">
        <v>46</v>
      </c>
      <c r="O277" s="45"/>
      <c r="P277" s="228">
        <f>O277*H277</f>
        <v>0</v>
      </c>
      <c r="Q277" s="228">
        <v>0.0043800000000000002</v>
      </c>
      <c r="R277" s="228">
        <f>Q277*H277</f>
        <v>0.20586000000000002</v>
      </c>
      <c r="S277" s="228">
        <v>0</v>
      </c>
      <c r="T277" s="229">
        <f>S277*H277</f>
        <v>0</v>
      </c>
      <c r="AR277" s="22" t="s">
        <v>220</v>
      </c>
      <c r="AT277" s="22" t="s">
        <v>150</v>
      </c>
      <c r="AU277" s="22" t="s">
        <v>85</v>
      </c>
      <c r="AY277" s="22" t="s">
        <v>147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22" t="s">
        <v>83</v>
      </c>
      <c r="BK277" s="230">
        <f>ROUND(I277*H277,2)</f>
        <v>0</v>
      </c>
      <c r="BL277" s="22" t="s">
        <v>220</v>
      </c>
      <c r="BM277" s="22" t="s">
        <v>587</v>
      </c>
    </row>
    <row r="278" s="11" customFormat="1">
      <c r="B278" s="231"/>
      <c r="C278" s="232"/>
      <c r="D278" s="233" t="s">
        <v>164</v>
      </c>
      <c r="E278" s="234" t="s">
        <v>23</v>
      </c>
      <c r="F278" s="235" t="s">
        <v>588</v>
      </c>
      <c r="G278" s="232"/>
      <c r="H278" s="236">
        <v>47</v>
      </c>
      <c r="I278" s="237"/>
      <c r="J278" s="232"/>
      <c r="K278" s="232"/>
      <c r="L278" s="238"/>
      <c r="M278" s="239"/>
      <c r="N278" s="240"/>
      <c r="O278" s="240"/>
      <c r="P278" s="240"/>
      <c r="Q278" s="240"/>
      <c r="R278" s="240"/>
      <c r="S278" s="240"/>
      <c r="T278" s="241"/>
      <c r="AT278" s="242" t="s">
        <v>164</v>
      </c>
      <c r="AU278" s="242" t="s">
        <v>85</v>
      </c>
      <c r="AV278" s="11" t="s">
        <v>85</v>
      </c>
      <c r="AW278" s="11" t="s">
        <v>38</v>
      </c>
      <c r="AX278" s="11" t="s">
        <v>83</v>
      </c>
      <c r="AY278" s="242" t="s">
        <v>147</v>
      </c>
    </row>
    <row r="279" s="1" customFormat="1" ht="25.5" customHeight="1">
      <c r="B279" s="44"/>
      <c r="C279" s="219" t="s">
        <v>589</v>
      </c>
      <c r="D279" s="219" t="s">
        <v>150</v>
      </c>
      <c r="E279" s="220" t="s">
        <v>590</v>
      </c>
      <c r="F279" s="221" t="s">
        <v>591</v>
      </c>
      <c r="G279" s="222" t="s">
        <v>153</v>
      </c>
      <c r="H279" s="223">
        <v>2</v>
      </c>
      <c r="I279" s="224"/>
      <c r="J279" s="225">
        <f>ROUND(I279*H279,2)</f>
        <v>0</v>
      </c>
      <c r="K279" s="221" t="s">
        <v>154</v>
      </c>
      <c r="L279" s="70"/>
      <c r="M279" s="226" t="s">
        <v>23</v>
      </c>
      <c r="N279" s="227" t="s">
        <v>46</v>
      </c>
      <c r="O279" s="45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AR279" s="22" t="s">
        <v>220</v>
      </c>
      <c r="AT279" s="22" t="s">
        <v>150</v>
      </c>
      <c r="AU279" s="22" t="s">
        <v>85</v>
      </c>
      <c r="AY279" s="22" t="s">
        <v>147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22" t="s">
        <v>83</v>
      </c>
      <c r="BK279" s="230">
        <f>ROUND(I279*H279,2)</f>
        <v>0</v>
      </c>
      <c r="BL279" s="22" t="s">
        <v>220</v>
      </c>
      <c r="BM279" s="22" t="s">
        <v>592</v>
      </c>
    </row>
    <row r="280" s="11" customFormat="1">
      <c r="B280" s="231"/>
      <c r="C280" s="232"/>
      <c r="D280" s="233" t="s">
        <v>164</v>
      </c>
      <c r="E280" s="234" t="s">
        <v>23</v>
      </c>
      <c r="F280" s="235" t="s">
        <v>215</v>
      </c>
      <c r="G280" s="232"/>
      <c r="H280" s="236">
        <v>2</v>
      </c>
      <c r="I280" s="237"/>
      <c r="J280" s="232"/>
      <c r="K280" s="232"/>
      <c r="L280" s="238"/>
      <c r="M280" s="239"/>
      <c r="N280" s="240"/>
      <c r="O280" s="240"/>
      <c r="P280" s="240"/>
      <c r="Q280" s="240"/>
      <c r="R280" s="240"/>
      <c r="S280" s="240"/>
      <c r="T280" s="241"/>
      <c r="AT280" s="242" t="s">
        <v>164</v>
      </c>
      <c r="AU280" s="242" t="s">
        <v>85</v>
      </c>
      <c r="AV280" s="11" t="s">
        <v>85</v>
      </c>
      <c r="AW280" s="11" t="s">
        <v>38</v>
      </c>
      <c r="AX280" s="11" t="s">
        <v>83</v>
      </c>
      <c r="AY280" s="242" t="s">
        <v>147</v>
      </c>
    </row>
    <row r="281" s="1" customFormat="1" ht="16.5" customHeight="1">
      <c r="B281" s="44"/>
      <c r="C281" s="243" t="s">
        <v>593</v>
      </c>
      <c r="D281" s="243" t="s">
        <v>270</v>
      </c>
      <c r="E281" s="244" t="s">
        <v>594</v>
      </c>
      <c r="F281" s="245" t="s">
        <v>595</v>
      </c>
      <c r="G281" s="246" t="s">
        <v>295</v>
      </c>
      <c r="H281" s="247">
        <v>2</v>
      </c>
      <c r="I281" s="248"/>
      <c r="J281" s="249">
        <f>ROUND(I281*H281,2)</f>
        <v>0</v>
      </c>
      <c r="K281" s="245" t="s">
        <v>23</v>
      </c>
      <c r="L281" s="250"/>
      <c r="M281" s="251" t="s">
        <v>23</v>
      </c>
      <c r="N281" s="252" t="s">
        <v>46</v>
      </c>
      <c r="O281" s="45"/>
      <c r="P281" s="228">
        <f>O281*H281</f>
        <v>0</v>
      </c>
      <c r="Q281" s="228">
        <v>0.0015</v>
      </c>
      <c r="R281" s="228">
        <f>Q281*H281</f>
        <v>0.0030000000000000001</v>
      </c>
      <c r="S281" s="228">
        <v>0</v>
      </c>
      <c r="T281" s="229">
        <f>S281*H281</f>
        <v>0</v>
      </c>
      <c r="AR281" s="22" t="s">
        <v>273</v>
      </c>
      <c r="AT281" s="22" t="s">
        <v>270</v>
      </c>
      <c r="AU281" s="22" t="s">
        <v>85</v>
      </c>
      <c r="AY281" s="22" t="s">
        <v>147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22" t="s">
        <v>83</v>
      </c>
      <c r="BK281" s="230">
        <f>ROUND(I281*H281,2)</f>
        <v>0</v>
      </c>
      <c r="BL281" s="22" t="s">
        <v>220</v>
      </c>
      <c r="BM281" s="22" t="s">
        <v>596</v>
      </c>
    </row>
    <row r="282" s="11" customFormat="1">
      <c r="B282" s="231"/>
      <c r="C282" s="232"/>
      <c r="D282" s="233" t="s">
        <v>164</v>
      </c>
      <c r="E282" s="234" t="s">
        <v>23</v>
      </c>
      <c r="F282" s="235" t="s">
        <v>215</v>
      </c>
      <c r="G282" s="232"/>
      <c r="H282" s="236">
        <v>2</v>
      </c>
      <c r="I282" s="237"/>
      <c r="J282" s="232"/>
      <c r="K282" s="232"/>
      <c r="L282" s="238"/>
      <c r="M282" s="239"/>
      <c r="N282" s="240"/>
      <c r="O282" s="240"/>
      <c r="P282" s="240"/>
      <c r="Q282" s="240"/>
      <c r="R282" s="240"/>
      <c r="S282" s="240"/>
      <c r="T282" s="241"/>
      <c r="AT282" s="242" t="s">
        <v>164</v>
      </c>
      <c r="AU282" s="242" t="s">
        <v>85</v>
      </c>
      <c r="AV282" s="11" t="s">
        <v>85</v>
      </c>
      <c r="AW282" s="11" t="s">
        <v>38</v>
      </c>
      <c r="AX282" s="11" t="s">
        <v>83</v>
      </c>
      <c r="AY282" s="242" t="s">
        <v>147</v>
      </c>
    </row>
    <row r="283" s="1" customFormat="1" ht="25.5" customHeight="1">
      <c r="B283" s="44"/>
      <c r="C283" s="219" t="s">
        <v>597</v>
      </c>
      <c r="D283" s="219" t="s">
        <v>150</v>
      </c>
      <c r="E283" s="220" t="s">
        <v>598</v>
      </c>
      <c r="F283" s="221" t="s">
        <v>599</v>
      </c>
      <c r="G283" s="222" t="s">
        <v>200</v>
      </c>
      <c r="H283" s="223">
        <v>46.899999999999999</v>
      </c>
      <c r="I283" s="224"/>
      <c r="J283" s="225">
        <f>ROUND(I283*H283,2)</f>
        <v>0</v>
      </c>
      <c r="K283" s="221" t="s">
        <v>154</v>
      </c>
      <c r="L283" s="70"/>
      <c r="M283" s="226" t="s">
        <v>23</v>
      </c>
      <c r="N283" s="227" t="s">
        <v>46</v>
      </c>
      <c r="O283" s="45"/>
      <c r="P283" s="228">
        <f>O283*H283</f>
        <v>0</v>
      </c>
      <c r="Q283" s="228">
        <v>0.0022000000000000001</v>
      </c>
      <c r="R283" s="228">
        <f>Q283*H283</f>
        <v>0.10318000000000001</v>
      </c>
      <c r="S283" s="228">
        <v>0</v>
      </c>
      <c r="T283" s="229">
        <f>S283*H283</f>
        <v>0</v>
      </c>
      <c r="AR283" s="22" t="s">
        <v>220</v>
      </c>
      <c r="AT283" s="22" t="s">
        <v>150</v>
      </c>
      <c r="AU283" s="22" t="s">
        <v>85</v>
      </c>
      <c r="AY283" s="22" t="s">
        <v>147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22" t="s">
        <v>83</v>
      </c>
      <c r="BK283" s="230">
        <f>ROUND(I283*H283,2)</f>
        <v>0</v>
      </c>
      <c r="BL283" s="22" t="s">
        <v>220</v>
      </c>
      <c r="BM283" s="22" t="s">
        <v>600</v>
      </c>
    </row>
    <row r="284" s="11" customFormat="1">
      <c r="B284" s="231"/>
      <c r="C284" s="232"/>
      <c r="D284" s="233" t="s">
        <v>164</v>
      </c>
      <c r="E284" s="234" t="s">
        <v>23</v>
      </c>
      <c r="F284" s="235" t="s">
        <v>477</v>
      </c>
      <c r="G284" s="232"/>
      <c r="H284" s="236">
        <v>46.899999999999999</v>
      </c>
      <c r="I284" s="237"/>
      <c r="J284" s="232"/>
      <c r="K284" s="232"/>
      <c r="L284" s="238"/>
      <c r="M284" s="239"/>
      <c r="N284" s="240"/>
      <c r="O284" s="240"/>
      <c r="P284" s="240"/>
      <c r="Q284" s="240"/>
      <c r="R284" s="240"/>
      <c r="S284" s="240"/>
      <c r="T284" s="241"/>
      <c r="AT284" s="242" t="s">
        <v>164</v>
      </c>
      <c r="AU284" s="242" t="s">
        <v>85</v>
      </c>
      <c r="AV284" s="11" t="s">
        <v>85</v>
      </c>
      <c r="AW284" s="11" t="s">
        <v>38</v>
      </c>
      <c r="AX284" s="11" t="s">
        <v>83</v>
      </c>
      <c r="AY284" s="242" t="s">
        <v>147</v>
      </c>
    </row>
    <row r="285" s="1" customFormat="1" ht="38.25" customHeight="1">
      <c r="B285" s="44"/>
      <c r="C285" s="219" t="s">
        <v>601</v>
      </c>
      <c r="D285" s="219" t="s">
        <v>150</v>
      </c>
      <c r="E285" s="220" t="s">
        <v>602</v>
      </c>
      <c r="F285" s="221" t="s">
        <v>603</v>
      </c>
      <c r="G285" s="222" t="s">
        <v>200</v>
      </c>
      <c r="H285" s="223">
        <v>34.600000000000001</v>
      </c>
      <c r="I285" s="224"/>
      <c r="J285" s="225">
        <f>ROUND(I285*H285,2)</f>
        <v>0</v>
      </c>
      <c r="K285" s="221" t="s">
        <v>154</v>
      </c>
      <c r="L285" s="70"/>
      <c r="M285" s="226" t="s">
        <v>23</v>
      </c>
      <c r="N285" s="227" t="s">
        <v>46</v>
      </c>
      <c r="O285" s="45"/>
      <c r="P285" s="228">
        <f>O285*H285</f>
        <v>0</v>
      </c>
      <c r="Q285" s="228">
        <v>0.00042000000000000002</v>
      </c>
      <c r="R285" s="228">
        <f>Q285*H285</f>
        <v>0.014532000000000002</v>
      </c>
      <c r="S285" s="228">
        <v>0</v>
      </c>
      <c r="T285" s="229">
        <f>S285*H285</f>
        <v>0</v>
      </c>
      <c r="AR285" s="22" t="s">
        <v>220</v>
      </c>
      <c r="AT285" s="22" t="s">
        <v>150</v>
      </c>
      <c r="AU285" s="22" t="s">
        <v>85</v>
      </c>
      <c r="AY285" s="22" t="s">
        <v>147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22" t="s">
        <v>83</v>
      </c>
      <c r="BK285" s="230">
        <f>ROUND(I285*H285,2)</f>
        <v>0</v>
      </c>
      <c r="BL285" s="22" t="s">
        <v>220</v>
      </c>
      <c r="BM285" s="22" t="s">
        <v>604</v>
      </c>
    </row>
    <row r="286" s="11" customFormat="1">
      <c r="B286" s="231"/>
      <c r="C286" s="232"/>
      <c r="D286" s="233" t="s">
        <v>164</v>
      </c>
      <c r="E286" s="234" t="s">
        <v>23</v>
      </c>
      <c r="F286" s="235" t="s">
        <v>605</v>
      </c>
      <c r="G286" s="232"/>
      <c r="H286" s="236">
        <v>34.600000000000001</v>
      </c>
      <c r="I286" s="237"/>
      <c r="J286" s="232"/>
      <c r="K286" s="232"/>
      <c r="L286" s="238"/>
      <c r="M286" s="239"/>
      <c r="N286" s="240"/>
      <c r="O286" s="240"/>
      <c r="P286" s="240"/>
      <c r="Q286" s="240"/>
      <c r="R286" s="240"/>
      <c r="S286" s="240"/>
      <c r="T286" s="241"/>
      <c r="AT286" s="242" t="s">
        <v>164</v>
      </c>
      <c r="AU286" s="242" t="s">
        <v>85</v>
      </c>
      <c r="AV286" s="11" t="s">
        <v>85</v>
      </c>
      <c r="AW286" s="11" t="s">
        <v>38</v>
      </c>
      <c r="AX286" s="11" t="s">
        <v>83</v>
      </c>
      <c r="AY286" s="242" t="s">
        <v>147</v>
      </c>
    </row>
    <row r="287" s="1" customFormat="1" ht="25.5" customHeight="1">
      <c r="B287" s="44"/>
      <c r="C287" s="219" t="s">
        <v>606</v>
      </c>
      <c r="D287" s="219" t="s">
        <v>150</v>
      </c>
      <c r="E287" s="220" t="s">
        <v>607</v>
      </c>
      <c r="F287" s="221" t="s">
        <v>608</v>
      </c>
      <c r="G287" s="222" t="s">
        <v>153</v>
      </c>
      <c r="H287" s="223">
        <v>1</v>
      </c>
      <c r="I287" s="224"/>
      <c r="J287" s="225">
        <f>ROUND(I287*H287,2)</f>
        <v>0</v>
      </c>
      <c r="K287" s="221" t="s">
        <v>154</v>
      </c>
      <c r="L287" s="70"/>
      <c r="M287" s="226" t="s">
        <v>23</v>
      </c>
      <c r="N287" s="227" t="s">
        <v>46</v>
      </c>
      <c r="O287" s="45"/>
      <c r="P287" s="228">
        <f>O287*H287</f>
        <v>0</v>
      </c>
      <c r="Q287" s="228">
        <v>0.01082</v>
      </c>
      <c r="R287" s="228">
        <f>Q287*H287</f>
        <v>0.01082</v>
      </c>
      <c r="S287" s="228">
        <v>0</v>
      </c>
      <c r="T287" s="229">
        <f>S287*H287</f>
        <v>0</v>
      </c>
      <c r="AR287" s="22" t="s">
        <v>220</v>
      </c>
      <c r="AT287" s="22" t="s">
        <v>150</v>
      </c>
      <c r="AU287" s="22" t="s">
        <v>85</v>
      </c>
      <c r="AY287" s="22" t="s">
        <v>147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22" t="s">
        <v>83</v>
      </c>
      <c r="BK287" s="230">
        <f>ROUND(I287*H287,2)</f>
        <v>0</v>
      </c>
      <c r="BL287" s="22" t="s">
        <v>220</v>
      </c>
      <c r="BM287" s="22" t="s">
        <v>609</v>
      </c>
    </row>
    <row r="288" s="11" customFormat="1">
      <c r="B288" s="231"/>
      <c r="C288" s="232"/>
      <c r="D288" s="233" t="s">
        <v>164</v>
      </c>
      <c r="E288" s="234" t="s">
        <v>23</v>
      </c>
      <c r="F288" s="235" t="s">
        <v>610</v>
      </c>
      <c r="G288" s="232"/>
      <c r="H288" s="236">
        <v>1</v>
      </c>
      <c r="I288" s="237"/>
      <c r="J288" s="232"/>
      <c r="K288" s="232"/>
      <c r="L288" s="238"/>
      <c r="M288" s="239"/>
      <c r="N288" s="240"/>
      <c r="O288" s="240"/>
      <c r="P288" s="240"/>
      <c r="Q288" s="240"/>
      <c r="R288" s="240"/>
      <c r="S288" s="240"/>
      <c r="T288" s="241"/>
      <c r="AT288" s="242" t="s">
        <v>164</v>
      </c>
      <c r="AU288" s="242" t="s">
        <v>85</v>
      </c>
      <c r="AV288" s="11" t="s">
        <v>85</v>
      </c>
      <c r="AW288" s="11" t="s">
        <v>38</v>
      </c>
      <c r="AX288" s="11" t="s">
        <v>83</v>
      </c>
      <c r="AY288" s="242" t="s">
        <v>147</v>
      </c>
    </row>
    <row r="289" s="1" customFormat="1" ht="38.25" customHeight="1">
      <c r="B289" s="44"/>
      <c r="C289" s="219" t="s">
        <v>611</v>
      </c>
      <c r="D289" s="219" t="s">
        <v>150</v>
      </c>
      <c r="E289" s="220" t="s">
        <v>612</v>
      </c>
      <c r="F289" s="221" t="s">
        <v>613</v>
      </c>
      <c r="G289" s="222" t="s">
        <v>295</v>
      </c>
      <c r="H289" s="223">
        <v>1</v>
      </c>
      <c r="I289" s="224"/>
      <c r="J289" s="225">
        <f>ROUND(I289*H289,2)</f>
        <v>0</v>
      </c>
      <c r="K289" s="221" t="s">
        <v>154</v>
      </c>
      <c r="L289" s="70"/>
      <c r="M289" s="226" t="s">
        <v>23</v>
      </c>
      <c r="N289" s="227" t="s">
        <v>46</v>
      </c>
      <c r="O289" s="45"/>
      <c r="P289" s="228">
        <f>O289*H289</f>
        <v>0</v>
      </c>
      <c r="Q289" s="228">
        <v>0.0027299999999999998</v>
      </c>
      <c r="R289" s="228">
        <f>Q289*H289</f>
        <v>0.0027299999999999998</v>
      </c>
      <c r="S289" s="228">
        <v>0</v>
      </c>
      <c r="T289" s="229">
        <f>S289*H289</f>
        <v>0</v>
      </c>
      <c r="AR289" s="22" t="s">
        <v>220</v>
      </c>
      <c r="AT289" s="22" t="s">
        <v>150</v>
      </c>
      <c r="AU289" s="22" t="s">
        <v>85</v>
      </c>
      <c r="AY289" s="22" t="s">
        <v>147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22" t="s">
        <v>83</v>
      </c>
      <c r="BK289" s="230">
        <f>ROUND(I289*H289,2)</f>
        <v>0</v>
      </c>
      <c r="BL289" s="22" t="s">
        <v>220</v>
      </c>
      <c r="BM289" s="22" t="s">
        <v>614</v>
      </c>
    </row>
    <row r="290" s="11" customFormat="1">
      <c r="B290" s="231"/>
      <c r="C290" s="232"/>
      <c r="D290" s="233" t="s">
        <v>164</v>
      </c>
      <c r="E290" s="234" t="s">
        <v>23</v>
      </c>
      <c r="F290" s="235" t="s">
        <v>337</v>
      </c>
      <c r="G290" s="232"/>
      <c r="H290" s="236">
        <v>1</v>
      </c>
      <c r="I290" s="237"/>
      <c r="J290" s="232"/>
      <c r="K290" s="232"/>
      <c r="L290" s="238"/>
      <c r="M290" s="239"/>
      <c r="N290" s="240"/>
      <c r="O290" s="240"/>
      <c r="P290" s="240"/>
      <c r="Q290" s="240"/>
      <c r="R290" s="240"/>
      <c r="S290" s="240"/>
      <c r="T290" s="241"/>
      <c r="AT290" s="242" t="s">
        <v>164</v>
      </c>
      <c r="AU290" s="242" t="s">
        <v>85</v>
      </c>
      <c r="AV290" s="11" t="s">
        <v>85</v>
      </c>
      <c r="AW290" s="11" t="s">
        <v>38</v>
      </c>
      <c r="AX290" s="11" t="s">
        <v>83</v>
      </c>
      <c r="AY290" s="242" t="s">
        <v>147</v>
      </c>
    </row>
    <row r="291" s="1" customFormat="1" ht="38.25" customHeight="1">
      <c r="B291" s="44"/>
      <c r="C291" s="219" t="s">
        <v>615</v>
      </c>
      <c r="D291" s="219" t="s">
        <v>150</v>
      </c>
      <c r="E291" s="220" t="s">
        <v>616</v>
      </c>
      <c r="F291" s="221" t="s">
        <v>617</v>
      </c>
      <c r="G291" s="222" t="s">
        <v>295</v>
      </c>
      <c r="H291" s="223">
        <v>6</v>
      </c>
      <c r="I291" s="224"/>
      <c r="J291" s="225">
        <f>ROUND(I291*H291,2)</f>
        <v>0</v>
      </c>
      <c r="K291" s="221" t="s">
        <v>154</v>
      </c>
      <c r="L291" s="70"/>
      <c r="M291" s="226" t="s">
        <v>23</v>
      </c>
      <c r="N291" s="227" t="s">
        <v>46</v>
      </c>
      <c r="O291" s="45"/>
      <c r="P291" s="228">
        <f>O291*H291</f>
        <v>0</v>
      </c>
      <c r="Q291" s="228">
        <v>0.0065300000000000002</v>
      </c>
      <c r="R291" s="228">
        <f>Q291*H291</f>
        <v>0.03918</v>
      </c>
      <c r="S291" s="228">
        <v>0</v>
      </c>
      <c r="T291" s="229">
        <f>S291*H291</f>
        <v>0</v>
      </c>
      <c r="AR291" s="22" t="s">
        <v>220</v>
      </c>
      <c r="AT291" s="22" t="s">
        <v>150</v>
      </c>
      <c r="AU291" s="22" t="s">
        <v>85</v>
      </c>
      <c r="AY291" s="22" t="s">
        <v>147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22" t="s">
        <v>83</v>
      </c>
      <c r="BK291" s="230">
        <f>ROUND(I291*H291,2)</f>
        <v>0</v>
      </c>
      <c r="BL291" s="22" t="s">
        <v>220</v>
      </c>
      <c r="BM291" s="22" t="s">
        <v>618</v>
      </c>
    </row>
    <row r="292" s="11" customFormat="1">
      <c r="B292" s="231"/>
      <c r="C292" s="232"/>
      <c r="D292" s="233" t="s">
        <v>164</v>
      </c>
      <c r="E292" s="234" t="s">
        <v>23</v>
      </c>
      <c r="F292" s="235" t="s">
        <v>619</v>
      </c>
      <c r="G292" s="232"/>
      <c r="H292" s="236">
        <v>6</v>
      </c>
      <c r="I292" s="237"/>
      <c r="J292" s="232"/>
      <c r="K292" s="232"/>
      <c r="L292" s="238"/>
      <c r="M292" s="239"/>
      <c r="N292" s="240"/>
      <c r="O292" s="240"/>
      <c r="P292" s="240"/>
      <c r="Q292" s="240"/>
      <c r="R292" s="240"/>
      <c r="S292" s="240"/>
      <c r="T292" s="241"/>
      <c r="AT292" s="242" t="s">
        <v>164</v>
      </c>
      <c r="AU292" s="242" t="s">
        <v>85</v>
      </c>
      <c r="AV292" s="11" t="s">
        <v>85</v>
      </c>
      <c r="AW292" s="11" t="s">
        <v>38</v>
      </c>
      <c r="AX292" s="11" t="s">
        <v>83</v>
      </c>
      <c r="AY292" s="242" t="s">
        <v>147</v>
      </c>
    </row>
    <row r="293" s="1" customFormat="1" ht="25.5" customHeight="1">
      <c r="B293" s="44"/>
      <c r="C293" s="219" t="s">
        <v>620</v>
      </c>
      <c r="D293" s="219" t="s">
        <v>150</v>
      </c>
      <c r="E293" s="220" t="s">
        <v>621</v>
      </c>
      <c r="F293" s="221" t="s">
        <v>622</v>
      </c>
      <c r="G293" s="222" t="s">
        <v>200</v>
      </c>
      <c r="H293" s="223">
        <v>82.099999999999994</v>
      </c>
      <c r="I293" s="224"/>
      <c r="J293" s="225">
        <f>ROUND(I293*H293,2)</f>
        <v>0</v>
      </c>
      <c r="K293" s="221" t="s">
        <v>154</v>
      </c>
      <c r="L293" s="70"/>
      <c r="M293" s="226" t="s">
        <v>23</v>
      </c>
      <c r="N293" s="227" t="s">
        <v>46</v>
      </c>
      <c r="O293" s="45"/>
      <c r="P293" s="228">
        <f>O293*H293</f>
        <v>0</v>
      </c>
      <c r="Q293" s="228">
        <v>0.0020899999999999998</v>
      </c>
      <c r="R293" s="228">
        <f>Q293*H293</f>
        <v>0.17158899999999996</v>
      </c>
      <c r="S293" s="228">
        <v>0</v>
      </c>
      <c r="T293" s="229">
        <f>S293*H293</f>
        <v>0</v>
      </c>
      <c r="AR293" s="22" t="s">
        <v>220</v>
      </c>
      <c r="AT293" s="22" t="s">
        <v>150</v>
      </c>
      <c r="AU293" s="22" t="s">
        <v>85</v>
      </c>
      <c r="AY293" s="22" t="s">
        <v>147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22" t="s">
        <v>83</v>
      </c>
      <c r="BK293" s="230">
        <f>ROUND(I293*H293,2)</f>
        <v>0</v>
      </c>
      <c r="BL293" s="22" t="s">
        <v>220</v>
      </c>
      <c r="BM293" s="22" t="s">
        <v>623</v>
      </c>
    </row>
    <row r="294" s="11" customFormat="1">
      <c r="B294" s="231"/>
      <c r="C294" s="232"/>
      <c r="D294" s="233" t="s">
        <v>164</v>
      </c>
      <c r="E294" s="234" t="s">
        <v>23</v>
      </c>
      <c r="F294" s="235" t="s">
        <v>491</v>
      </c>
      <c r="G294" s="232"/>
      <c r="H294" s="236">
        <v>82.099999999999994</v>
      </c>
      <c r="I294" s="237"/>
      <c r="J294" s="232"/>
      <c r="K294" s="232"/>
      <c r="L294" s="238"/>
      <c r="M294" s="239"/>
      <c r="N294" s="240"/>
      <c r="O294" s="240"/>
      <c r="P294" s="240"/>
      <c r="Q294" s="240"/>
      <c r="R294" s="240"/>
      <c r="S294" s="240"/>
      <c r="T294" s="241"/>
      <c r="AT294" s="242" t="s">
        <v>164</v>
      </c>
      <c r="AU294" s="242" t="s">
        <v>85</v>
      </c>
      <c r="AV294" s="11" t="s">
        <v>85</v>
      </c>
      <c r="AW294" s="11" t="s">
        <v>38</v>
      </c>
      <c r="AX294" s="11" t="s">
        <v>83</v>
      </c>
      <c r="AY294" s="242" t="s">
        <v>147</v>
      </c>
    </row>
    <row r="295" s="1" customFormat="1" ht="25.5" customHeight="1">
      <c r="B295" s="44"/>
      <c r="C295" s="219" t="s">
        <v>624</v>
      </c>
      <c r="D295" s="219" t="s">
        <v>150</v>
      </c>
      <c r="E295" s="220" t="s">
        <v>625</v>
      </c>
      <c r="F295" s="221" t="s">
        <v>626</v>
      </c>
      <c r="G295" s="222" t="s">
        <v>295</v>
      </c>
      <c r="H295" s="223">
        <v>6</v>
      </c>
      <c r="I295" s="224"/>
      <c r="J295" s="225">
        <f>ROUND(I295*H295,2)</f>
        <v>0</v>
      </c>
      <c r="K295" s="221" t="s">
        <v>154</v>
      </c>
      <c r="L295" s="70"/>
      <c r="M295" s="226" t="s">
        <v>23</v>
      </c>
      <c r="N295" s="227" t="s">
        <v>46</v>
      </c>
      <c r="O295" s="45"/>
      <c r="P295" s="228">
        <f>O295*H295</f>
        <v>0</v>
      </c>
      <c r="Q295" s="228">
        <v>0.00025000000000000001</v>
      </c>
      <c r="R295" s="228">
        <f>Q295*H295</f>
        <v>0.0015</v>
      </c>
      <c r="S295" s="228">
        <v>0</v>
      </c>
      <c r="T295" s="229">
        <f>S295*H295</f>
        <v>0</v>
      </c>
      <c r="AR295" s="22" t="s">
        <v>220</v>
      </c>
      <c r="AT295" s="22" t="s">
        <v>150</v>
      </c>
      <c r="AU295" s="22" t="s">
        <v>85</v>
      </c>
      <c r="AY295" s="22" t="s">
        <v>147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22" t="s">
        <v>83</v>
      </c>
      <c r="BK295" s="230">
        <f>ROUND(I295*H295,2)</f>
        <v>0</v>
      </c>
      <c r="BL295" s="22" t="s">
        <v>220</v>
      </c>
      <c r="BM295" s="22" t="s">
        <v>627</v>
      </c>
    </row>
    <row r="296" s="11" customFormat="1">
      <c r="B296" s="231"/>
      <c r="C296" s="232"/>
      <c r="D296" s="233" t="s">
        <v>164</v>
      </c>
      <c r="E296" s="234" t="s">
        <v>23</v>
      </c>
      <c r="F296" s="235" t="s">
        <v>628</v>
      </c>
      <c r="G296" s="232"/>
      <c r="H296" s="236">
        <v>5</v>
      </c>
      <c r="I296" s="237"/>
      <c r="J296" s="232"/>
      <c r="K296" s="232"/>
      <c r="L296" s="238"/>
      <c r="M296" s="239"/>
      <c r="N296" s="240"/>
      <c r="O296" s="240"/>
      <c r="P296" s="240"/>
      <c r="Q296" s="240"/>
      <c r="R296" s="240"/>
      <c r="S296" s="240"/>
      <c r="T296" s="241"/>
      <c r="AT296" s="242" t="s">
        <v>164</v>
      </c>
      <c r="AU296" s="242" t="s">
        <v>85</v>
      </c>
      <c r="AV296" s="11" t="s">
        <v>85</v>
      </c>
      <c r="AW296" s="11" t="s">
        <v>38</v>
      </c>
      <c r="AX296" s="11" t="s">
        <v>75</v>
      </c>
      <c r="AY296" s="242" t="s">
        <v>147</v>
      </c>
    </row>
    <row r="297" s="11" customFormat="1">
      <c r="B297" s="231"/>
      <c r="C297" s="232"/>
      <c r="D297" s="233" t="s">
        <v>164</v>
      </c>
      <c r="E297" s="234" t="s">
        <v>23</v>
      </c>
      <c r="F297" s="235" t="s">
        <v>629</v>
      </c>
      <c r="G297" s="232"/>
      <c r="H297" s="236">
        <v>1</v>
      </c>
      <c r="I297" s="237"/>
      <c r="J297" s="232"/>
      <c r="K297" s="232"/>
      <c r="L297" s="238"/>
      <c r="M297" s="239"/>
      <c r="N297" s="240"/>
      <c r="O297" s="240"/>
      <c r="P297" s="240"/>
      <c r="Q297" s="240"/>
      <c r="R297" s="240"/>
      <c r="S297" s="240"/>
      <c r="T297" s="241"/>
      <c r="AT297" s="242" t="s">
        <v>164</v>
      </c>
      <c r="AU297" s="242" t="s">
        <v>85</v>
      </c>
      <c r="AV297" s="11" t="s">
        <v>85</v>
      </c>
      <c r="AW297" s="11" t="s">
        <v>38</v>
      </c>
      <c r="AX297" s="11" t="s">
        <v>75</v>
      </c>
      <c r="AY297" s="242" t="s">
        <v>147</v>
      </c>
    </row>
    <row r="298" s="12" customFormat="1">
      <c r="B298" s="253"/>
      <c r="C298" s="254"/>
      <c r="D298" s="233" t="s">
        <v>164</v>
      </c>
      <c r="E298" s="255" t="s">
        <v>23</v>
      </c>
      <c r="F298" s="256" t="s">
        <v>314</v>
      </c>
      <c r="G298" s="254"/>
      <c r="H298" s="257">
        <v>6</v>
      </c>
      <c r="I298" s="258"/>
      <c r="J298" s="254"/>
      <c r="K298" s="254"/>
      <c r="L298" s="259"/>
      <c r="M298" s="260"/>
      <c r="N298" s="261"/>
      <c r="O298" s="261"/>
      <c r="P298" s="261"/>
      <c r="Q298" s="261"/>
      <c r="R298" s="261"/>
      <c r="S298" s="261"/>
      <c r="T298" s="262"/>
      <c r="AT298" s="263" t="s">
        <v>164</v>
      </c>
      <c r="AU298" s="263" t="s">
        <v>85</v>
      </c>
      <c r="AV298" s="12" t="s">
        <v>155</v>
      </c>
      <c r="AW298" s="12" t="s">
        <v>38</v>
      </c>
      <c r="AX298" s="12" t="s">
        <v>83</v>
      </c>
      <c r="AY298" s="263" t="s">
        <v>147</v>
      </c>
    </row>
    <row r="299" s="1" customFormat="1" ht="25.5" customHeight="1">
      <c r="B299" s="44"/>
      <c r="C299" s="219" t="s">
        <v>630</v>
      </c>
      <c r="D299" s="219" t="s">
        <v>150</v>
      </c>
      <c r="E299" s="220" t="s">
        <v>631</v>
      </c>
      <c r="F299" s="221" t="s">
        <v>632</v>
      </c>
      <c r="G299" s="222" t="s">
        <v>295</v>
      </c>
      <c r="H299" s="223">
        <v>9</v>
      </c>
      <c r="I299" s="224"/>
      <c r="J299" s="225">
        <f>ROUND(I299*H299,2)</f>
        <v>0</v>
      </c>
      <c r="K299" s="221" t="s">
        <v>154</v>
      </c>
      <c r="L299" s="70"/>
      <c r="M299" s="226" t="s">
        <v>23</v>
      </c>
      <c r="N299" s="227" t="s">
        <v>46</v>
      </c>
      <c r="O299" s="45"/>
      <c r="P299" s="228">
        <f>O299*H299</f>
        <v>0</v>
      </c>
      <c r="Q299" s="228">
        <v>0.00025000000000000001</v>
      </c>
      <c r="R299" s="228">
        <f>Q299*H299</f>
        <v>0.0022500000000000003</v>
      </c>
      <c r="S299" s="228">
        <v>0</v>
      </c>
      <c r="T299" s="229">
        <f>S299*H299</f>
        <v>0</v>
      </c>
      <c r="AR299" s="22" t="s">
        <v>220</v>
      </c>
      <c r="AT299" s="22" t="s">
        <v>150</v>
      </c>
      <c r="AU299" s="22" t="s">
        <v>85</v>
      </c>
      <c r="AY299" s="22" t="s">
        <v>147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22" t="s">
        <v>83</v>
      </c>
      <c r="BK299" s="230">
        <f>ROUND(I299*H299,2)</f>
        <v>0</v>
      </c>
      <c r="BL299" s="22" t="s">
        <v>220</v>
      </c>
      <c r="BM299" s="22" t="s">
        <v>633</v>
      </c>
    </row>
    <row r="300" s="11" customFormat="1">
      <c r="B300" s="231"/>
      <c r="C300" s="232"/>
      <c r="D300" s="233" t="s">
        <v>164</v>
      </c>
      <c r="E300" s="234" t="s">
        <v>23</v>
      </c>
      <c r="F300" s="235" t="s">
        <v>634</v>
      </c>
      <c r="G300" s="232"/>
      <c r="H300" s="236">
        <v>9</v>
      </c>
      <c r="I300" s="237"/>
      <c r="J300" s="232"/>
      <c r="K300" s="232"/>
      <c r="L300" s="238"/>
      <c r="M300" s="239"/>
      <c r="N300" s="240"/>
      <c r="O300" s="240"/>
      <c r="P300" s="240"/>
      <c r="Q300" s="240"/>
      <c r="R300" s="240"/>
      <c r="S300" s="240"/>
      <c r="T300" s="241"/>
      <c r="AT300" s="242" t="s">
        <v>164</v>
      </c>
      <c r="AU300" s="242" t="s">
        <v>85</v>
      </c>
      <c r="AV300" s="11" t="s">
        <v>85</v>
      </c>
      <c r="AW300" s="11" t="s">
        <v>38</v>
      </c>
      <c r="AX300" s="11" t="s">
        <v>83</v>
      </c>
      <c r="AY300" s="242" t="s">
        <v>147</v>
      </c>
    </row>
    <row r="301" s="1" customFormat="1" ht="25.5" customHeight="1">
      <c r="B301" s="44"/>
      <c r="C301" s="219" t="s">
        <v>635</v>
      </c>
      <c r="D301" s="219" t="s">
        <v>150</v>
      </c>
      <c r="E301" s="220" t="s">
        <v>636</v>
      </c>
      <c r="F301" s="221" t="s">
        <v>637</v>
      </c>
      <c r="G301" s="222" t="s">
        <v>200</v>
      </c>
      <c r="H301" s="223">
        <v>50</v>
      </c>
      <c r="I301" s="224"/>
      <c r="J301" s="225">
        <f>ROUND(I301*H301,2)</f>
        <v>0</v>
      </c>
      <c r="K301" s="221" t="s">
        <v>154</v>
      </c>
      <c r="L301" s="70"/>
      <c r="M301" s="226" t="s">
        <v>23</v>
      </c>
      <c r="N301" s="227" t="s">
        <v>46</v>
      </c>
      <c r="O301" s="45"/>
      <c r="P301" s="228">
        <f>O301*H301</f>
        <v>0</v>
      </c>
      <c r="Q301" s="228">
        <v>0.0028600000000000001</v>
      </c>
      <c r="R301" s="228">
        <f>Q301*H301</f>
        <v>0.14300000000000002</v>
      </c>
      <c r="S301" s="228">
        <v>0</v>
      </c>
      <c r="T301" s="229">
        <f>S301*H301</f>
        <v>0</v>
      </c>
      <c r="AR301" s="22" t="s">
        <v>220</v>
      </c>
      <c r="AT301" s="22" t="s">
        <v>150</v>
      </c>
      <c r="AU301" s="22" t="s">
        <v>85</v>
      </c>
      <c r="AY301" s="22" t="s">
        <v>147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22" t="s">
        <v>83</v>
      </c>
      <c r="BK301" s="230">
        <f>ROUND(I301*H301,2)</f>
        <v>0</v>
      </c>
      <c r="BL301" s="22" t="s">
        <v>220</v>
      </c>
      <c r="BM301" s="22" t="s">
        <v>638</v>
      </c>
    </row>
    <row r="302" s="11" customFormat="1">
      <c r="B302" s="231"/>
      <c r="C302" s="232"/>
      <c r="D302" s="233" t="s">
        <v>164</v>
      </c>
      <c r="E302" s="234" t="s">
        <v>23</v>
      </c>
      <c r="F302" s="235" t="s">
        <v>496</v>
      </c>
      <c r="G302" s="232"/>
      <c r="H302" s="236">
        <v>50</v>
      </c>
      <c r="I302" s="237"/>
      <c r="J302" s="232"/>
      <c r="K302" s="232"/>
      <c r="L302" s="238"/>
      <c r="M302" s="239"/>
      <c r="N302" s="240"/>
      <c r="O302" s="240"/>
      <c r="P302" s="240"/>
      <c r="Q302" s="240"/>
      <c r="R302" s="240"/>
      <c r="S302" s="240"/>
      <c r="T302" s="241"/>
      <c r="AT302" s="242" t="s">
        <v>164</v>
      </c>
      <c r="AU302" s="242" t="s">
        <v>85</v>
      </c>
      <c r="AV302" s="11" t="s">
        <v>85</v>
      </c>
      <c r="AW302" s="11" t="s">
        <v>38</v>
      </c>
      <c r="AX302" s="11" t="s">
        <v>83</v>
      </c>
      <c r="AY302" s="242" t="s">
        <v>147</v>
      </c>
    </row>
    <row r="303" s="1" customFormat="1" ht="25.5" customHeight="1">
      <c r="B303" s="44"/>
      <c r="C303" s="219" t="s">
        <v>639</v>
      </c>
      <c r="D303" s="219" t="s">
        <v>150</v>
      </c>
      <c r="E303" s="220" t="s">
        <v>640</v>
      </c>
      <c r="F303" s="221" t="s">
        <v>641</v>
      </c>
      <c r="G303" s="222" t="s">
        <v>335</v>
      </c>
      <c r="H303" s="223">
        <v>1</v>
      </c>
      <c r="I303" s="224"/>
      <c r="J303" s="225">
        <f>ROUND(I303*H303,2)</f>
        <v>0</v>
      </c>
      <c r="K303" s="221" t="s">
        <v>23</v>
      </c>
      <c r="L303" s="70"/>
      <c r="M303" s="226" t="s">
        <v>23</v>
      </c>
      <c r="N303" s="227" t="s">
        <v>46</v>
      </c>
      <c r="O303" s="45"/>
      <c r="P303" s="228">
        <f>O303*H303</f>
        <v>0</v>
      </c>
      <c r="Q303" s="228">
        <v>0.17000000000000001</v>
      </c>
      <c r="R303" s="228">
        <f>Q303*H303</f>
        <v>0.17000000000000001</v>
      </c>
      <c r="S303" s="228">
        <v>0</v>
      </c>
      <c r="T303" s="229">
        <f>S303*H303</f>
        <v>0</v>
      </c>
      <c r="AR303" s="22" t="s">
        <v>220</v>
      </c>
      <c r="AT303" s="22" t="s">
        <v>150</v>
      </c>
      <c r="AU303" s="22" t="s">
        <v>85</v>
      </c>
      <c r="AY303" s="22" t="s">
        <v>147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22" t="s">
        <v>83</v>
      </c>
      <c r="BK303" s="230">
        <f>ROUND(I303*H303,2)</f>
        <v>0</v>
      </c>
      <c r="BL303" s="22" t="s">
        <v>220</v>
      </c>
      <c r="BM303" s="22" t="s">
        <v>642</v>
      </c>
    </row>
    <row r="304" s="11" customFormat="1">
      <c r="B304" s="231"/>
      <c r="C304" s="232"/>
      <c r="D304" s="233" t="s">
        <v>164</v>
      </c>
      <c r="E304" s="234" t="s">
        <v>23</v>
      </c>
      <c r="F304" s="235" t="s">
        <v>643</v>
      </c>
      <c r="G304" s="232"/>
      <c r="H304" s="236">
        <v>1</v>
      </c>
      <c r="I304" s="237"/>
      <c r="J304" s="232"/>
      <c r="K304" s="232"/>
      <c r="L304" s="238"/>
      <c r="M304" s="239"/>
      <c r="N304" s="240"/>
      <c r="O304" s="240"/>
      <c r="P304" s="240"/>
      <c r="Q304" s="240"/>
      <c r="R304" s="240"/>
      <c r="S304" s="240"/>
      <c r="T304" s="241"/>
      <c r="AT304" s="242" t="s">
        <v>164</v>
      </c>
      <c r="AU304" s="242" t="s">
        <v>85</v>
      </c>
      <c r="AV304" s="11" t="s">
        <v>85</v>
      </c>
      <c r="AW304" s="11" t="s">
        <v>38</v>
      </c>
      <c r="AX304" s="11" t="s">
        <v>83</v>
      </c>
      <c r="AY304" s="242" t="s">
        <v>147</v>
      </c>
    </row>
    <row r="305" s="1" customFormat="1" ht="38.25" customHeight="1">
      <c r="B305" s="44"/>
      <c r="C305" s="219" t="s">
        <v>644</v>
      </c>
      <c r="D305" s="219" t="s">
        <v>150</v>
      </c>
      <c r="E305" s="220" t="s">
        <v>645</v>
      </c>
      <c r="F305" s="221" t="s">
        <v>646</v>
      </c>
      <c r="G305" s="222" t="s">
        <v>240</v>
      </c>
      <c r="H305" s="223">
        <v>5.8330000000000002</v>
      </c>
      <c r="I305" s="224"/>
      <c r="J305" s="225">
        <f>ROUND(I305*H305,2)</f>
        <v>0</v>
      </c>
      <c r="K305" s="221" t="s">
        <v>154</v>
      </c>
      <c r="L305" s="70"/>
      <c r="M305" s="226" t="s">
        <v>23</v>
      </c>
      <c r="N305" s="227" t="s">
        <v>46</v>
      </c>
      <c r="O305" s="45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AR305" s="22" t="s">
        <v>220</v>
      </c>
      <c r="AT305" s="22" t="s">
        <v>150</v>
      </c>
      <c r="AU305" s="22" t="s">
        <v>85</v>
      </c>
      <c r="AY305" s="22" t="s">
        <v>147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22" t="s">
        <v>83</v>
      </c>
      <c r="BK305" s="230">
        <f>ROUND(I305*H305,2)</f>
        <v>0</v>
      </c>
      <c r="BL305" s="22" t="s">
        <v>220</v>
      </c>
      <c r="BM305" s="22" t="s">
        <v>647</v>
      </c>
    </row>
    <row r="306" s="10" customFormat="1" ht="29.88" customHeight="1">
      <c r="B306" s="203"/>
      <c r="C306" s="204"/>
      <c r="D306" s="205" t="s">
        <v>74</v>
      </c>
      <c r="E306" s="217" t="s">
        <v>648</v>
      </c>
      <c r="F306" s="217" t="s">
        <v>649</v>
      </c>
      <c r="G306" s="204"/>
      <c r="H306" s="204"/>
      <c r="I306" s="207"/>
      <c r="J306" s="218">
        <f>BK306</f>
        <v>0</v>
      </c>
      <c r="K306" s="204"/>
      <c r="L306" s="209"/>
      <c r="M306" s="210"/>
      <c r="N306" s="211"/>
      <c r="O306" s="211"/>
      <c r="P306" s="212">
        <f>SUM(P307:P325)</f>
        <v>0</v>
      </c>
      <c r="Q306" s="211"/>
      <c r="R306" s="212">
        <f>SUM(R307:R325)</f>
        <v>1.429387</v>
      </c>
      <c r="S306" s="211"/>
      <c r="T306" s="213">
        <f>SUM(T307:T325)</f>
        <v>0.045174999999999993</v>
      </c>
      <c r="AR306" s="214" t="s">
        <v>85</v>
      </c>
      <c r="AT306" s="215" t="s">
        <v>74</v>
      </c>
      <c r="AU306" s="215" t="s">
        <v>83</v>
      </c>
      <c r="AY306" s="214" t="s">
        <v>147</v>
      </c>
      <c r="BK306" s="216">
        <f>SUM(BK307:BK325)</f>
        <v>0</v>
      </c>
    </row>
    <row r="307" s="1" customFormat="1" ht="25.5" customHeight="1">
      <c r="B307" s="44"/>
      <c r="C307" s="219" t="s">
        <v>650</v>
      </c>
      <c r="D307" s="219" t="s">
        <v>150</v>
      </c>
      <c r="E307" s="220" t="s">
        <v>651</v>
      </c>
      <c r="F307" s="221" t="s">
        <v>652</v>
      </c>
      <c r="G307" s="222" t="s">
        <v>153</v>
      </c>
      <c r="H307" s="223">
        <v>1119</v>
      </c>
      <c r="I307" s="224"/>
      <c r="J307" s="225">
        <f>ROUND(I307*H307,2)</f>
        <v>0</v>
      </c>
      <c r="K307" s="221" t="s">
        <v>154</v>
      </c>
      <c r="L307" s="70"/>
      <c r="M307" s="226" t="s">
        <v>23</v>
      </c>
      <c r="N307" s="227" t="s">
        <v>46</v>
      </c>
      <c r="O307" s="45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AR307" s="22" t="s">
        <v>220</v>
      </c>
      <c r="AT307" s="22" t="s">
        <v>150</v>
      </c>
      <c r="AU307" s="22" t="s">
        <v>85</v>
      </c>
      <c r="AY307" s="22" t="s">
        <v>147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22" t="s">
        <v>83</v>
      </c>
      <c r="BK307" s="230">
        <f>ROUND(I307*H307,2)</f>
        <v>0</v>
      </c>
      <c r="BL307" s="22" t="s">
        <v>220</v>
      </c>
      <c r="BM307" s="22" t="s">
        <v>653</v>
      </c>
    </row>
    <row r="308" s="11" customFormat="1">
      <c r="B308" s="231"/>
      <c r="C308" s="232"/>
      <c r="D308" s="233" t="s">
        <v>164</v>
      </c>
      <c r="E308" s="234" t="s">
        <v>23</v>
      </c>
      <c r="F308" s="235" t="s">
        <v>654</v>
      </c>
      <c r="G308" s="232"/>
      <c r="H308" s="236">
        <v>373</v>
      </c>
      <c r="I308" s="237"/>
      <c r="J308" s="232"/>
      <c r="K308" s="232"/>
      <c r="L308" s="238"/>
      <c r="M308" s="239"/>
      <c r="N308" s="240"/>
      <c r="O308" s="240"/>
      <c r="P308" s="240"/>
      <c r="Q308" s="240"/>
      <c r="R308" s="240"/>
      <c r="S308" s="240"/>
      <c r="T308" s="241"/>
      <c r="AT308" s="242" t="s">
        <v>164</v>
      </c>
      <c r="AU308" s="242" t="s">
        <v>85</v>
      </c>
      <c r="AV308" s="11" t="s">
        <v>85</v>
      </c>
      <c r="AW308" s="11" t="s">
        <v>38</v>
      </c>
      <c r="AX308" s="11" t="s">
        <v>75</v>
      </c>
      <c r="AY308" s="242" t="s">
        <v>147</v>
      </c>
    </row>
    <row r="309" s="11" customFormat="1">
      <c r="B309" s="231"/>
      <c r="C309" s="232"/>
      <c r="D309" s="233" t="s">
        <v>164</v>
      </c>
      <c r="E309" s="234" t="s">
        <v>23</v>
      </c>
      <c r="F309" s="235" t="s">
        <v>655</v>
      </c>
      <c r="G309" s="232"/>
      <c r="H309" s="236">
        <v>373</v>
      </c>
      <c r="I309" s="237"/>
      <c r="J309" s="232"/>
      <c r="K309" s="232"/>
      <c r="L309" s="238"/>
      <c r="M309" s="239"/>
      <c r="N309" s="240"/>
      <c r="O309" s="240"/>
      <c r="P309" s="240"/>
      <c r="Q309" s="240"/>
      <c r="R309" s="240"/>
      <c r="S309" s="240"/>
      <c r="T309" s="241"/>
      <c r="AT309" s="242" t="s">
        <v>164</v>
      </c>
      <c r="AU309" s="242" t="s">
        <v>85</v>
      </c>
      <c r="AV309" s="11" t="s">
        <v>85</v>
      </c>
      <c r="AW309" s="11" t="s">
        <v>38</v>
      </c>
      <c r="AX309" s="11" t="s">
        <v>75</v>
      </c>
      <c r="AY309" s="242" t="s">
        <v>147</v>
      </c>
    </row>
    <row r="310" s="11" customFormat="1">
      <c r="B310" s="231"/>
      <c r="C310" s="232"/>
      <c r="D310" s="233" t="s">
        <v>164</v>
      </c>
      <c r="E310" s="234" t="s">
        <v>23</v>
      </c>
      <c r="F310" s="235" t="s">
        <v>656</v>
      </c>
      <c r="G310" s="232"/>
      <c r="H310" s="236">
        <v>373</v>
      </c>
      <c r="I310" s="237"/>
      <c r="J310" s="232"/>
      <c r="K310" s="232"/>
      <c r="L310" s="238"/>
      <c r="M310" s="239"/>
      <c r="N310" s="240"/>
      <c r="O310" s="240"/>
      <c r="P310" s="240"/>
      <c r="Q310" s="240"/>
      <c r="R310" s="240"/>
      <c r="S310" s="240"/>
      <c r="T310" s="241"/>
      <c r="AT310" s="242" t="s">
        <v>164</v>
      </c>
      <c r="AU310" s="242" t="s">
        <v>85</v>
      </c>
      <c r="AV310" s="11" t="s">
        <v>85</v>
      </c>
      <c r="AW310" s="11" t="s">
        <v>38</v>
      </c>
      <c r="AX310" s="11" t="s">
        <v>75</v>
      </c>
      <c r="AY310" s="242" t="s">
        <v>147</v>
      </c>
    </row>
    <row r="311" s="12" customFormat="1">
      <c r="B311" s="253"/>
      <c r="C311" s="254"/>
      <c r="D311" s="233" t="s">
        <v>164</v>
      </c>
      <c r="E311" s="255" t="s">
        <v>23</v>
      </c>
      <c r="F311" s="256" t="s">
        <v>657</v>
      </c>
      <c r="G311" s="254"/>
      <c r="H311" s="257">
        <v>1119</v>
      </c>
      <c r="I311" s="258"/>
      <c r="J311" s="254"/>
      <c r="K311" s="254"/>
      <c r="L311" s="259"/>
      <c r="M311" s="260"/>
      <c r="N311" s="261"/>
      <c r="O311" s="261"/>
      <c r="P311" s="261"/>
      <c r="Q311" s="261"/>
      <c r="R311" s="261"/>
      <c r="S311" s="261"/>
      <c r="T311" s="262"/>
      <c r="AT311" s="263" t="s">
        <v>164</v>
      </c>
      <c r="AU311" s="263" t="s">
        <v>85</v>
      </c>
      <c r="AV311" s="12" t="s">
        <v>155</v>
      </c>
      <c r="AW311" s="12" t="s">
        <v>38</v>
      </c>
      <c r="AX311" s="12" t="s">
        <v>83</v>
      </c>
      <c r="AY311" s="263" t="s">
        <v>147</v>
      </c>
    </row>
    <row r="312" s="1" customFormat="1" ht="51" customHeight="1">
      <c r="B312" s="44"/>
      <c r="C312" s="243" t="s">
        <v>658</v>
      </c>
      <c r="D312" s="243" t="s">
        <v>270</v>
      </c>
      <c r="E312" s="244" t="s">
        <v>659</v>
      </c>
      <c r="F312" s="245" t="s">
        <v>660</v>
      </c>
      <c r="G312" s="246" t="s">
        <v>153</v>
      </c>
      <c r="H312" s="247">
        <v>410.30000000000001</v>
      </c>
      <c r="I312" s="248"/>
      <c r="J312" s="249">
        <f>ROUND(I312*H312,2)</f>
        <v>0</v>
      </c>
      <c r="K312" s="245" t="s">
        <v>23</v>
      </c>
      <c r="L312" s="250"/>
      <c r="M312" s="251" t="s">
        <v>23</v>
      </c>
      <c r="N312" s="252" t="s">
        <v>46</v>
      </c>
      <c r="O312" s="45"/>
      <c r="P312" s="228">
        <f>O312*H312</f>
        <v>0</v>
      </c>
      <c r="Q312" s="228">
        <v>0.00012</v>
      </c>
      <c r="R312" s="228">
        <f>Q312*H312</f>
        <v>0.049236000000000002</v>
      </c>
      <c r="S312" s="228">
        <v>0</v>
      </c>
      <c r="T312" s="229">
        <f>S312*H312</f>
        <v>0</v>
      </c>
      <c r="AR312" s="22" t="s">
        <v>273</v>
      </c>
      <c r="AT312" s="22" t="s">
        <v>270</v>
      </c>
      <c r="AU312" s="22" t="s">
        <v>85</v>
      </c>
      <c r="AY312" s="22" t="s">
        <v>147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22" t="s">
        <v>83</v>
      </c>
      <c r="BK312" s="230">
        <f>ROUND(I312*H312,2)</f>
        <v>0</v>
      </c>
      <c r="BL312" s="22" t="s">
        <v>220</v>
      </c>
      <c r="BM312" s="22" t="s">
        <v>661</v>
      </c>
    </row>
    <row r="313" s="11" customFormat="1">
      <c r="B313" s="231"/>
      <c r="C313" s="232"/>
      <c r="D313" s="233" t="s">
        <v>164</v>
      </c>
      <c r="E313" s="232"/>
      <c r="F313" s="235" t="s">
        <v>662</v>
      </c>
      <c r="G313" s="232"/>
      <c r="H313" s="236">
        <v>410.30000000000001</v>
      </c>
      <c r="I313" s="237"/>
      <c r="J313" s="232"/>
      <c r="K313" s="232"/>
      <c r="L313" s="238"/>
      <c r="M313" s="239"/>
      <c r="N313" s="240"/>
      <c r="O313" s="240"/>
      <c r="P313" s="240"/>
      <c r="Q313" s="240"/>
      <c r="R313" s="240"/>
      <c r="S313" s="240"/>
      <c r="T313" s="241"/>
      <c r="AT313" s="242" t="s">
        <v>164</v>
      </c>
      <c r="AU313" s="242" t="s">
        <v>85</v>
      </c>
      <c r="AV313" s="11" t="s">
        <v>85</v>
      </c>
      <c r="AW313" s="11" t="s">
        <v>6</v>
      </c>
      <c r="AX313" s="11" t="s">
        <v>83</v>
      </c>
      <c r="AY313" s="242" t="s">
        <v>147</v>
      </c>
    </row>
    <row r="314" s="1" customFormat="1" ht="25.5" customHeight="1">
      <c r="B314" s="44"/>
      <c r="C314" s="243" t="s">
        <v>663</v>
      </c>
      <c r="D314" s="243" t="s">
        <v>270</v>
      </c>
      <c r="E314" s="244" t="s">
        <v>664</v>
      </c>
      <c r="F314" s="245" t="s">
        <v>665</v>
      </c>
      <c r="G314" s="246" t="s">
        <v>153</v>
      </c>
      <c r="H314" s="247">
        <v>410.30000000000001</v>
      </c>
      <c r="I314" s="248"/>
      <c r="J314" s="249">
        <f>ROUND(I314*H314,2)</f>
        <v>0</v>
      </c>
      <c r="K314" s="245" t="s">
        <v>23</v>
      </c>
      <c r="L314" s="250"/>
      <c r="M314" s="251" t="s">
        <v>23</v>
      </c>
      <c r="N314" s="252" t="s">
        <v>46</v>
      </c>
      <c r="O314" s="45"/>
      <c r="P314" s="228">
        <f>O314*H314</f>
        <v>0</v>
      </c>
      <c r="Q314" s="228">
        <v>0.00022000000000000001</v>
      </c>
      <c r="R314" s="228">
        <f>Q314*H314</f>
        <v>0.090265999999999999</v>
      </c>
      <c r="S314" s="228">
        <v>0</v>
      </c>
      <c r="T314" s="229">
        <f>S314*H314</f>
        <v>0</v>
      </c>
      <c r="AR314" s="22" t="s">
        <v>273</v>
      </c>
      <c r="AT314" s="22" t="s">
        <v>270</v>
      </c>
      <c r="AU314" s="22" t="s">
        <v>85</v>
      </c>
      <c r="AY314" s="22" t="s">
        <v>147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22" t="s">
        <v>83</v>
      </c>
      <c r="BK314" s="230">
        <f>ROUND(I314*H314,2)</f>
        <v>0</v>
      </c>
      <c r="BL314" s="22" t="s">
        <v>220</v>
      </c>
      <c r="BM314" s="22" t="s">
        <v>666</v>
      </c>
    </row>
    <row r="315" s="11" customFormat="1">
      <c r="B315" s="231"/>
      <c r="C315" s="232"/>
      <c r="D315" s="233" t="s">
        <v>164</v>
      </c>
      <c r="E315" s="232"/>
      <c r="F315" s="235" t="s">
        <v>662</v>
      </c>
      <c r="G315" s="232"/>
      <c r="H315" s="236">
        <v>410.30000000000001</v>
      </c>
      <c r="I315" s="237"/>
      <c r="J315" s="232"/>
      <c r="K315" s="232"/>
      <c r="L315" s="238"/>
      <c r="M315" s="239"/>
      <c r="N315" s="240"/>
      <c r="O315" s="240"/>
      <c r="P315" s="240"/>
      <c r="Q315" s="240"/>
      <c r="R315" s="240"/>
      <c r="S315" s="240"/>
      <c r="T315" s="241"/>
      <c r="AT315" s="242" t="s">
        <v>164</v>
      </c>
      <c r="AU315" s="242" t="s">
        <v>85</v>
      </c>
      <c r="AV315" s="11" t="s">
        <v>85</v>
      </c>
      <c r="AW315" s="11" t="s">
        <v>6</v>
      </c>
      <c r="AX315" s="11" t="s">
        <v>83</v>
      </c>
      <c r="AY315" s="242" t="s">
        <v>147</v>
      </c>
    </row>
    <row r="316" s="1" customFormat="1" ht="38.25" customHeight="1">
      <c r="B316" s="44"/>
      <c r="C316" s="243" t="s">
        <v>667</v>
      </c>
      <c r="D316" s="243" t="s">
        <v>270</v>
      </c>
      <c r="E316" s="244" t="s">
        <v>668</v>
      </c>
      <c r="F316" s="245" t="s">
        <v>669</v>
      </c>
      <c r="G316" s="246" t="s">
        <v>153</v>
      </c>
      <c r="H316" s="247">
        <v>410.30000000000001</v>
      </c>
      <c r="I316" s="248"/>
      <c r="J316" s="249">
        <f>ROUND(I316*H316,2)</f>
        <v>0</v>
      </c>
      <c r="K316" s="245" t="s">
        <v>154</v>
      </c>
      <c r="L316" s="250"/>
      <c r="M316" s="251" t="s">
        <v>23</v>
      </c>
      <c r="N316" s="252" t="s">
        <v>46</v>
      </c>
      <c r="O316" s="45"/>
      <c r="P316" s="228">
        <f>O316*H316</f>
        <v>0</v>
      </c>
      <c r="Q316" s="228">
        <v>0.0030000000000000001</v>
      </c>
      <c r="R316" s="228">
        <f>Q316*H316</f>
        <v>1.2309000000000001</v>
      </c>
      <c r="S316" s="228">
        <v>0</v>
      </c>
      <c r="T316" s="229">
        <f>S316*H316</f>
        <v>0</v>
      </c>
      <c r="AR316" s="22" t="s">
        <v>273</v>
      </c>
      <c r="AT316" s="22" t="s">
        <v>270</v>
      </c>
      <c r="AU316" s="22" t="s">
        <v>85</v>
      </c>
      <c r="AY316" s="22" t="s">
        <v>147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22" t="s">
        <v>83</v>
      </c>
      <c r="BK316" s="230">
        <f>ROUND(I316*H316,2)</f>
        <v>0</v>
      </c>
      <c r="BL316" s="22" t="s">
        <v>220</v>
      </c>
      <c r="BM316" s="22" t="s">
        <v>670</v>
      </c>
    </row>
    <row r="317" s="11" customFormat="1">
      <c r="B317" s="231"/>
      <c r="C317" s="232"/>
      <c r="D317" s="233" t="s">
        <v>164</v>
      </c>
      <c r="E317" s="232"/>
      <c r="F317" s="235" t="s">
        <v>662</v>
      </c>
      <c r="G317" s="232"/>
      <c r="H317" s="236">
        <v>410.30000000000001</v>
      </c>
      <c r="I317" s="237"/>
      <c r="J317" s="232"/>
      <c r="K317" s="232"/>
      <c r="L317" s="238"/>
      <c r="M317" s="239"/>
      <c r="N317" s="240"/>
      <c r="O317" s="240"/>
      <c r="P317" s="240"/>
      <c r="Q317" s="240"/>
      <c r="R317" s="240"/>
      <c r="S317" s="240"/>
      <c r="T317" s="241"/>
      <c r="AT317" s="242" t="s">
        <v>164</v>
      </c>
      <c r="AU317" s="242" t="s">
        <v>85</v>
      </c>
      <c r="AV317" s="11" t="s">
        <v>85</v>
      </c>
      <c r="AW317" s="11" t="s">
        <v>6</v>
      </c>
      <c r="AX317" s="11" t="s">
        <v>83</v>
      </c>
      <c r="AY317" s="242" t="s">
        <v>147</v>
      </c>
    </row>
    <row r="318" s="1" customFormat="1" ht="16.5" customHeight="1">
      <c r="B318" s="44"/>
      <c r="C318" s="219" t="s">
        <v>671</v>
      </c>
      <c r="D318" s="219" t="s">
        <v>150</v>
      </c>
      <c r="E318" s="220" t="s">
        <v>672</v>
      </c>
      <c r="F318" s="221" t="s">
        <v>673</v>
      </c>
      <c r="G318" s="222" t="s">
        <v>200</v>
      </c>
      <c r="H318" s="223">
        <v>615</v>
      </c>
      <c r="I318" s="224"/>
      <c r="J318" s="225">
        <f>ROUND(I318*H318,2)</f>
        <v>0</v>
      </c>
      <c r="K318" s="221" t="s">
        <v>154</v>
      </c>
      <c r="L318" s="70"/>
      <c r="M318" s="226" t="s">
        <v>23</v>
      </c>
      <c r="N318" s="227" t="s">
        <v>46</v>
      </c>
      <c r="O318" s="45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AR318" s="22" t="s">
        <v>220</v>
      </c>
      <c r="AT318" s="22" t="s">
        <v>150</v>
      </c>
      <c r="AU318" s="22" t="s">
        <v>85</v>
      </c>
      <c r="AY318" s="22" t="s">
        <v>147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22" t="s">
        <v>83</v>
      </c>
      <c r="BK318" s="230">
        <f>ROUND(I318*H318,2)</f>
        <v>0</v>
      </c>
      <c r="BL318" s="22" t="s">
        <v>220</v>
      </c>
      <c r="BM318" s="22" t="s">
        <v>674</v>
      </c>
    </row>
    <row r="319" s="11" customFormat="1">
      <c r="B319" s="231"/>
      <c r="C319" s="232"/>
      <c r="D319" s="233" t="s">
        <v>164</v>
      </c>
      <c r="E319" s="234" t="s">
        <v>23</v>
      </c>
      <c r="F319" s="235" t="s">
        <v>675</v>
      </c>
      <c r="G319" s="232"/>
      <c r="H319" s="236">
        <v>615</v>
      </c>
      <c r="I319" s="237"/>
      <c r="J319" s="232"/>
      <c r="K319" s="232"/>
      <c r="L319" s="238"/>
      <c r="M319" s="239"/>
      <c r="N319" s="240"/>
      <c r="O319" s="240"/>
      <c r="P319" s="240"/>
      <c r="Q319" s="240"/>
      <c r="R319" s="240"/>
      <c r="S319" s="240"/>
      <c r="T319" s="241"/>
      <c r="AT319" s="242" t="s">
        <v>164</v>
      </c>
      <c r="AU319" s="242" t="s">
        <v>85</v>
      </c>
      <c r="AV319" s="11" t="s">
        <v>85</v>
      </c>
      <c r="AW319" s="11" t="s">
        <v>38</v>
      </c>
      <c r="AX319" s="11" t="s">
        <v>83</v>
      </c>
      <c r="AY319" s="242" t="s">
        <v>147</v>
      </c>
    </row>
    <row r="320" s="1" customFormat="1" ht="25.5" customHeight="1">
      <c r="B320" s="44"/>
      <c r="C320" s="243" t="s">
        <v>676</v>
      </c>
      <c r="D320" s="243" t="s">
        <v>270</v>
      </c>
      <c r="E320" s="244" t="s">
        <v>677</v>
      </c>
      <c r="F320" s="245" t="s">
        <v>678</v>
      </c>
      <c r="G320" s="246" t="s">
        <v>200</v>
      </c>
      <c r="H320" s="247">
        <v>676.5</v>
      </c>
      <c r="I320" s="248"/>
      <c r="J320" s="249">
        <f>ROUND(I320*H320,2)</f>
        <v>0</v>
      </c>
      <c r="K320" s="245" t="s">
        <v>154</v>
      </c>
      <c r="L320" s="250"/>
      <c r="M320" s="251" t="s">
        <v>23</v>
      </c>
      <c r="N320" s="252" t="s">
        <v>46</v>
      </c>
      <c r="O320" s="45"/>
      <c r="P320" s="228">
        <f>O320*H320</f>
        <v>0</v>
      </c>
      <c r="Q320" s="228">
        <v>1.0000000000000001E-05</v>
      </c>
      <c r="R320" s="228">
        <f>Q320*H320</f>
        <v>0.0067650000000000002</v>
      </c>
      <c r="S320" s="228">
        <v>0</v>
      </c>
      <c r="T320" s="229">
        <f>S320*H320</f>
        <v>0</v>
      </c>
      <c r="AR320" s="22" t="s">
        <v>273</v>
      </c>
      <c r="AT320" s="22" t="s">
        <v>270</v>
      </c>
      <c r="AU320" s="22" t="s">
        <v>85</v>
      </c>
      <c r="AY320" s="22" t="s">
        <v>147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22" t="s">
        <v>83</v>
      </c>
      <c r="BK320" s="230">
        <f>ROUND(I320*H320,2)</f>
        <v>0</v>
      </c>
      <c r="BL320" s="22" t="s">
        <v>220</v>
      </c>
      <c r="BM320" s="22" t="s">
        <v>679</v>
      </c>
    </row>
    <row r="321" s="11" customFormat="1">
      <c r="B321" s="231"/>
      <c r="C321" s="232"/>
      <c r="D321" s="233" t="s">
        <v>164</v>
      </c>
      <c r="E321" s="232"/>
      <c r="F321" s="235" t="s">
        <v>680</v>
      </c>
      <c r="G321" s="232"/>
      <c r="H321" s="236">
        <v>676.5</v>
      </c>
      <c r="I321" s="237"/>
      <c r="J321" s="232"/>
      <c r="K321" s="232"/>
      <c r="L321" s="238"/>
      <c r="M321" s="239"/>
      <c r="N321" s="240"/>
      <c r="O321" s="240"/>
      <c r="P321" s="240"/>
      <c r="Q321" s="240"/>
      <c r="R321" s="240"/>
      <c r="S321" s="240"/>
      <c r="T321" s="241"/>
      <c r="AT321" s="242" t="s">
        <v>164</v>
      </c>
      <c r="AU321" s="242" t="s">
        <v>85</v>
      </c>
      <c r="AV321" s="11" t="s">
        <v>85</v>
      </c>
      <c r="AW321" s="11" t="s">
        <v>6</v>
      </c>
      <c r="AX321" s="11" t="s">
        <v>83</v>
      </c>
      <c r="AY321" s="242" t="s">
        <v>147</v>
      </c>
    </row>
    <row r="322" s="1" customFormat="1" ht="16.5" customHeight="1">
      <c r="B322" s="44"/>
      <c r="C322" s="219" t="s">
        <v>681</v>
      </c>
      <c r="D322" s="219" t="s">
        <v>150</v>
      </c>
      <c r="E322" s="220" t="s">
        <v>682</v>
      </c>
      <c r="F322" s="221" t="s">
        <v>683</v>
      </c>
      <c r="G322" s="222" t="s">
        <v>153</v>
      </c>
      <c r="H322" s="223">
        <v>347.5</v>
      </c>
      <c r="I322" s="224"/>
      <c r="J322" s="225">
        <f>ROUND(I322*H322,2)</f>
        <v>0</v>
      </c>
      <c r="K322" s="221" t="s">
        <v>154</v>
      </c>
      <c r="L322" s="70"/>
      <c r="M322" s="226" t="s">
        <v>23</v>
      </c>
      <c r="N322" s="227" t="s">
        <v>46</v>
      </c>
      <c r="O322" s="45"/>
      <c r="P322" s="228">
        <f>O322*H322</f>
        <v>0</v>
      </c>
      <c r="Q322" s="228">
        <v>0</v>
      </c>
      <c r="R322" s="228">
        <f>Q322*H322</f>
        <v>0</v>
      </c>
      <c r="S322" s="228">
        <v>0.00012999999999999999</v>
      </c>
      <c r="T322" s="229">
        <f>S322*H322</f>
        <v>0.045174999999999993</v>
      </c>
      <c r="AR322" s="22" t="s">
        <v>220</v>
      </c>
      <c r="AT322" s="22" t="s">
        <v>150</v>
      </c>
      <c r="AU322" s="22" t="s">
        <v>85</v>
      </c>
      <c r="AY322" s="22" t="s">
        <v>147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22" t="s">
        <v>83</v>
      </c>
      <c r="BK322" s="230">
        <f>ROUND(I322*H322,2)</f>
        <v>0</v>
      </c>
      <c r="BL322" s="22" t="s">
        <v>220</v>
      </c>
      <c r="BM322" s="22" t="s">
        <v>684</v>
      </c>
    </row>
    <row r="323" s="11" customFormat="1">
      <c r="B323" s="231"/>
      <c r="C323" s="232"/>
      <c r="D323" s="233" t="s">
        <v>164</v>
      </c>
      <c r="E323" s="234" t="s">
        <v>23</v>
      </c>
      <c r="F323" s="235" t="s">
        <v>685</v>
      </c>
      <c r="G323" s="232"/>
      <c r="H323" s="236">
        <v>347.5</v>
      </c>
      <c r="I323" s="237"/>
      <c r="J323" s="232"/>
      <c r="K323" s="232"/>
      <c r="L323" s="238"/>
      <c r="M323" s="239"/>
      <c r="N323" s="240"/>
      <c r="O323" s="240"/>
      <c r="P323" s="240"/>
      <c r="Q323" s="240"/>
      <c r="R323" s="240"/>
      <c r="S323" s="240"/>
      <c r="T323" s="241"/>
      <c r="AT323" s="242" t="s">
        <v>164</v>
      </c>
      <c r="AU323" s="242" t="s">
        <v>85</v>
      </c>
      <c r="AV323" s="11" t="s">
        <v>85</v>
      </c>
      <c r="AW323" s="11" t="s">
        <v>38</v>
      </c>
      <c r="AX323" s="11" t="s">
        <v>83</v>
      </c>
      <c r="AY323" s="242" t="s">
        <v>147</v>
      </c>
    </row>
    <row r="324" s="1" customFormat="1" ht="16.5" customHeight="1">
      <c r="B324" s="44"/>
      <c r="C324" s="219" t="s">
        <v>686</v>
      </c>
      <c r="D324" s="219" t="s">
        <v>150</v>
      </c>
      <c r="E324" s="220" t="s">
        <v>687</v>
      </c>
      <c r="F324" s="221" t="s">
        <v>688</v>
      </c>
      <c r="G324" s="222" t="s">
        <v>153</v>
      </c>
      <c r="H324" s="223">
        <v>373</v>
      </c>
      <c r="I324" s="224"/>
      <c r="J324" s="225">
        <f>ROUND(I324*H324,2)</f>
        <v>0</v>
      </c>
      <c r="K324" s="221" t="s">
        <v>154</v>
      </c>
      <c r="L324" s="70"/>
      <c r="M324" s="226" t="s">
        <v>23</v>
      </c>
      <c r="N324" s="227" t="s">
        <v>46</v>
      </c>
      <c r="O324" s="45"/>
      <c r="P324" s="228">
        <f>O324*H324</f>
        <v>0</v>
      </c>
      <c r="Q324" s="228">
        <v>0.00013999999999999999</v>
      </c>
      <c r="R324" s="228">
        <f>Q324*H324</f>
        <v>0.052219999999999996</v>
      </c>
      <c r="S324" s="228">
        <v>0</v>
      </c>
      <c r="T324" s="229">
        <f>S324*H324</f>
        <v>0</v>
      </c>
      <c r="AR324" s="22" t="s">
        <v>220</v>
      </c>
      <c r="AT324" s="22" t="s">
        <v>150</v>
      </c>
      <c r="AU324" s="22" t="s">
        <v>85</v>
      </c>
      <c r="AY324" s="22" t="s">
        <v>147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22" t="s">
        <v>83</v>
      </c>
      <c r="BK324" s="230">
        <f>ROUND(I324*H324,2)</f>
        <v>0</v>
      </c>
      <c r="BL324" s="22" t="s">
        <v>220</v>
      </c>
      <c r="BM324" s="22" t="s">
        <v>689</v>
      </c>
    </row>
    <row r="325" s="1" customFormat="1" ht="38.25" customHeight="1">
      <c r="B325" s="44"/>
      <c r="C325" s="219" t="s">
        <v>690</v>
      </c>
      <c r="D325" s="219" t="s">
        <v>150</v>
      </c>
      <c r="E325" s="220" t="s">
        <v>691</v>
      </c>
      <c r="F325" s="221" t="s">
        <v>692</v>
      </c>
      <c r="G325" s="222" t="s">
        <v>240</v>
      </c>
      <c r="H325" s="223">
        <v>1.4290000000000001</v>
      </c>
      <c r="I325" s="224"/>
      <c r="J325" s="225">
        <f>ROUND(I325*H325,2)</f>
        <v>0</v>
      </c>
      <c r="K325" s="221" t="s">
        <v>154</v>
      </c>
      <c r="L325" s="70"/>
      <c r="M325" s="226" t="s">
        <v>23</v>
      </c>
      <c r="N325" s="227" t="s">
        <v>46</v>
      </c>
      <c r="O325" s="45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AR325" s="22" t="s">
        <v>220</v>
      </c>
      <c r="AT325" s="22" t="s">
        <v>150</v>
      </c>
      <c r="AU325" s="22" t="s">
        <v>85</v>
      </c>
      <c r="AY325" s="22" t="s">
        <v>147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22" t="s">
        <v>83</v>
      </c>
      <c r="BK325" s="230">
        <f>ROUND(I325*H325,2)</f>
        <v>0</v>
      </c>
      <c r="BL325" s="22" t="s">
        <v>220</v>
      </c>
      <c r="BM325" s="22" t="s">
        <v>693</v>
      </c>
    </row>
    <row r="326" s="10" customFormat="1" ht="29.88" customHeight="1">
      <c r="B326" s="203"/>
      <c r="C326" s="204"/>
      <c r="D326" s="205" t="s">
        <v>74</v>
      </c>
      <c r="E326" s="217" t="s">
        <v>694</v>
      </c>
      <c r="F326" s="217" t="s">
        <v>695</v>
      </c>
      <c r="G326" s="204"/>
      <c r="H326" s="204"/>
      <c r="I326" s="207"/>
      <c r="J326" s="218">
        <f>BK326</f>
        <v>0</v>
      </c>
      <c r="K326" s="204"/>
      <c r="L326" s="209"/>
      <c r="M326" s="210"/>
      <c r="N326" s="211"/>
      <c r="O326" s="211"/>
      <c r="P326" s="212">
        <f>SUM(P327:P330)</f>
        <v>0</v>
      </c>
      <c r="Q326" s="211"/>
      <c r="R326" s="212">
        <f>SUM(R327:R330)</f>
        <v>0.048520000000000001</v>
      </c>
      <c r="S326" s="211"/>
      <c r="T326" s="213">
        <f>SUM(T327:T330)</f>
        <v>0</v>
      </c>
      <c r="AR326" s="214" t="s">
        <v>85</v>
      </c>
      <c r="AT326" s="215" t="s">
        <v>74</v>
      </c>
      <c r="AU326" s="215" t="s">
        <v>83</v>
      </c>
      <c r="AY326" s="214" t="s">
        <v>147</v>
      </c>
      <c r="BK326" s="216">
        <f>SUM(BK327:BK330)</f>
        <v>0</v>
      </c>
    </row>
    <row r="327" s="1" customFormat="1" ht="38.25" customHeight="1">
      <c r="B327" s="44"/>
      <c r="C327" s="219" t="s">
        <v>696</v>
      </c>
      <c r="D327" s="219" t="s">
        <v>150</v>
      </c>
      <c r="E327" s="220" t="s">
        <v>697</v>
      </c>
      <c r="F327" s="221" t="s">
        <v>698</v>
      </c>
      <c r="G327" s="222" t="s">
        <v>295</v>
      </c>
      <c r="H327" s="223">
        <v>2</v>
      </c>
      <c r="I327" s="224"/>
      <c r="J327" s="225">
        <f>ROUND(I327*H327,2)</f>
        <v>0</v>
      </c>
      <c r="K327" s="221" t="s">
        <v>154</v>
      </c>
      <c r="L327" s="70"/>
      <c r="M327" s="226" t="s">
        <v>23</v>
      </c>
      <c r="N327" s="227" t="s">
        <v>46</v>
      </c>
      <c r="O327" s="45"/>
      <c r="P327" s="228">
        <f>O327*H327</f>
        <v>0</v>
      </c>
      <c r="Q327" s="228">
        <v>0.00025999999999999998</v>
      </c>
      <c r="R327" s="228">
        <f>Q327*H327</f>
        <v>0.00051999999999999995</v>
      </c>
      <c r="S327" s="228">
        <v>0</v>
      </c>
      <c r="T327" s="229">
        <f>S327*H327</f>
        <v>0</v>
      </c>
      <c r="AR327" s="22" t="s">
        <v>220</v>
      </c>
      <c r="AT327" s="22" t="s">
        <v>150</v>
      </c>
      <c r="AU327" s="22" t="s">
        <v>85</v>
      </c>
      <c r="AY327" s="22" t="s">
        <v>147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22" t="s">
        <v>83</v>
      </c>
      <c r="BK327" s="230">
        <f>ROUND(I327*H327,2)</f>
        <v>0</v>
      </c>
      <c r="BL327" s="22" t="s">
        <v>220</v>
      </c>
      <c r="BM327" s="22" t="s">
        <v>699</v>
      </c>
    </row>
    <row r="328" s="11" customFormat="1">
      <c r="B328" s="231"/>
      <c r="C328" s="232"/>
      <c r="D328" s="233" t="s">
        <v>164</v>
      </c>
      <c r="E328" s="234" t="s">
        <v>23</v>
      </c>
      <c r="F328" s="235" t="s">
        <v>215</v>
      </c>
      <c r="G328" s="232"/>
      <c r="H328" s="236">
        <v>2</v>
      </c>
      <c r="I328" s="237"/>
      <c r="J328" s="232"/>
      <c r="K328" s="232"/>
      <c r="L328" s="238"/>
      <c r="M328" s="239"/>
      <c r="N328" s="240"/>
      <c r="O328" s="240"/>
      <c r="P328" s="240"/>
      <c r="Q328" s="240"/>
      <c r="R328" s="240"/>
      <c r="S328" s="240"/>
      <c r="T328" s="241"/>
      <c r="AT328" s="242" t="s">
        <v>164</v>
      </c>
      <c r="AU328" s="242" t="s">
        <v>85</v>
      </c>
      <c r="AV328" s="11" t="s">
        <v>85</v>
      </c>
      <c r="AW328" s="11" t="s">
        <v>38</v>
      </c>
      <c r="AX328" s="11" t="s">
        <v>83</v>
      </c>
      <c r="AY328" s="242" t="s">
        <v>147</v>
      </c>
    </row>
    <row r="329" s="1" customFormat="1" ht="16.5" customHeight="1">
      <c r="B329" s="44"/>
      <c r="C329" s="243" t="s">
        <v>700</v>
      </c>
      <c r="D329" s="243" t="s">
        <v>270</v>
      </c>
      <c r="E329" s="244" t="s">
        <v>701</v>
      </c>
      <c r="F329" s="245" t="s">
        <v>702</v>
      </c>
      <c r="G329" s="246" t="s">
        <v>295</v>
      </c>
      <c r="H329" s="247">
        <v>2</v>
      </c>
      <c r="I329" s="248"/>
      <c r="J329" s="249">
        <f>ROUND(I329*H329,2)</f>
        <v>0</v>
      </c>
      <c r="K329" s="245" t="s">
        <v>23</v>
      </c>
      <c r="L329" s="250"/>
      <c r="M329" s="251" t="s">
        <v>23</v>
      </c>
      <c r="N329" s="252" t="s">
        <v>46</v>
      </c>
      <c r="O329" s="45"/>
      <c r="P329" s="228">
        <f>O329*H329</f>
        <v>0</v>
      </c>
      <c r="Q329" s="228">
        <v>0.024</v>
      </c>
      <c r="R329" s="228">
        <f>Q329*H329</f>
        <v>0.048000000000000001</v>
      </c>
      <c r="S329" s="228">
        <v>0</v>
      </c>
      <c r="T329" s="229">
        <f>S329*H329</f>
        <v>0</v>
      </c>
      <c r="AR329" s="22" t="s">
        <v>273</v>
      </c>
      <c r="AT329" s="22" t="s">
        <v>270</v>
      </c>
      <c r="AU329" s="22" t="s">
        <v>85</v>
      </c>
      <c r="AY329" s="22" t="s">
        <v>147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22" t="s">
        <v>83</v>
      </c>
      <c r="BK329" s="230">
        <f>ROUND(I329*H329,2)</f>
        <v>0</v>
      </c>
      <c r="BL329" s="22" t="s">
        <v>220</v>
      </c>
      <c r="BM329" s="22" t="s">
        <v>703</v>
      </c>
    </row>
    <row r="330" s="1" customFormat="1" ht="38.25" customHeight="1">
      <c r="B330" s="44"/>
      <c r="C330" s="219" t="s">
        <v>704</v>
      </c>
      <c r="D330" s="219" t="s">
        <v>150</v>
      </c>
      <c r="E330" s="220" t="s">
        <v>705</v>
      </c>
      <c r="F330" s="221" t="s">
        <v>706</v>
      </c>
      <c r="G330" s="222" t="s">
        <v>240</v>
      </c>
      <c r="H330" s="223">
        <v>0.049000000000000002</v>
      </c>
      <c r="I330" s="224"/>
      <c r="J330" s="225">
        <f>ROUND(I330*H330,2)</f>
        <v>0</v>
      </c>
      <c r="K330" s="221" t="s">
        <v>154</v>
      </c>
      <c r="L330" s="70"/>
      <c r="M330" s="226" t="s">
        <v>23</v>
      </c>
      <c r="N330" s="227" t="s">
        <v>46</v>
      </c>
      <c r="O330" s="45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AR330" s="22" t="s">
        <v>220</v>
      </c>
      <c r="AT330" s="22" t="s">
        <v>150</v>
      </c>
      <c r="AU330" s="22" t="s">
        <v>85</v>
      </c>
      <c r="AY330" s="22" t="s">
        <v>147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22" t="s">
        <v>83</v>
      </c>
      <c r="BK330" s="230">
        <f>ROUND(I330*H330,2)</f>
        <v>0</v>
      </c>
      <c r="BL330" s="22" t="s">
        <v>220</v>
      </c>
      <c r="BM330" s="22" t="s">
        <v>707</v>
      </c>
    </row>
    <row r="331" s="10" customFormat="1" ht="29.88" customHeight="1">
      <c r="B331" s="203"/>
      <c r="C331" s="204"/>
      <c r="D331" s="205" t="s">
        <v>74</v>
      </c>
      <c r="E331" s="217" t="s">
        <v>708</v>
      </c>
      <c r="F331" s="217" t="s">
        <v>709</v>
      </c>
      <c r="G331" s="204"/>
      <c r="H331" s="204"/>
      <c r="I331" s="207"/>
      <c r="J331" s="218">
        <f>BK331</f>
        <v>0</v>
      </c>
      <c r="K331" s="204"/>
      <c r="L331" s="209"/>
      <c r="M331" s="210"/>
      <c r="N331" s="211"/>
      <c r="O331" s="211"/>
      <c r="P331" s="212">
        <f>SUM(P332:P350)</f>
        <v>0</v>
      </c>
      <c r="Q331" s="211"/>
      <c r="R331" s="212">
        <f>SUM(R332:R350)</f>
        <v>0.13469100000000001</v>
      </c>
      <c r="S331" s="211"/>
      <c r="T331" s="213">
        <f>SUM(T332:T350)</f>
        <v>0.11500000000000001</v>
      </c>
      <c r="AR331" s="214" t="s">
        <v>85</v>
      </c>
      <c r="AT331" s="215" t="s">
        <v>74</v>
      </c>
      <c r="AU331" s="215" t="s">
        <v>83</v>
      </c>
      <c r="AY331" s="214" t="s">
        <v>147</v>
      </c>
      <c r="BK331" s="216">
        <f>SUM(BK332:BK350)</f>
        <v>0</v>
      </c>
    </row>
    <row r="332" s="1" customFormat="1" ht="16.5" customHeight="1">
      <c r="B332" s="44"/>
      <c r="C332" s="219" t="s">
        <v>710</v>
      </c>
      <c r="D332" s="219" t="s">
        <v>150</v>
      </c>
      <c r="E332" s="220" t="s">
        <v>711</v>
      </c>
      <c r="F332" s="221" t="s">
        <v>712</v>
      </c>
      <c r="G332" s="222" t="s">
        <v>200</v>
      </c>
      <c r="H332" s="223">
        <v>10.9</v>
      </c>
      <c r="I332" s="224"/>
      <c r="J332" s="225">
        <f>ROUND(I332*H332,2)</f>
        <v>0</v>
      </c>
      <c r="K332" s="221" t="s">
        <v>154</v>
      </c>
      <c r="L332" s="70"/>
      <c r="M332" s="226" t="s">
        <v>23</v>
      </c>
      <c r="N332" s="227" t="s">
        <v>46</v>
      </c>
      <c r="O332" s="45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AR332" s="22" t="s">
        <v>220</v>
      </c>
      <c r="AT332" s="22" t="s">
        <v>150</v>
      </c>
      <c r="AU332" s="22" t="s">
        <v>85</v>
      </c>
      <c r="AY332" s="22" t="s">
        <v>147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22" t="s">
        <v>83</v>
      </c>
      <c r="BK332" s="230">
        <f>ROUND(I332*H332,2)</f>
        <v>0</v>
      </c>
      <c r="BL332" s="22" t="s">
        <v>220</v>
      </c>
      <c r="BM332" s="22" t="s">
        <v>713</v>
      </c>
    </row>
    <row r="333" s="11" customFormat="1">
      <c r="B333" s="231"/>
      <c r="C333" s="232"/>
      <c r="D333" s="233" t="s">
        <v>164</v>
      </c>
      <c r="E333" s="234" t="s">
        <v>23</v>
      </c>
      <c r="F333" s="235" t="s">
        <v>714</v>
      </c>
      <c r="G333" s="232"/>
      <c r="H333" s="236">
        <v>10.9</v>
      </c>
      <c r="I333" s="237"/>
      <c r="J333" s="232"/>
      <c r="K333" s="232"/>
      <c r="L333" s="238"/>
      <c r="M333" s="239"/>
      <c r="N333" s="240"/>
      <c r="O333" s="240"/>
      <c r="P333" s="240"/>
      <c r="Q333" s="240"/>
      <c r="R333" s="240"/>
      <c r="S333" s="240"/>
      <c r="T333" s="241"/>
      <c r="AT333" s="242" t="s">
        <v>164</v>
      </c>
      <c r="AU333" s="242" t="s">
        <v>85</v>
      </c>
      <c r="AV333" s="11" t="s">
        <v>85</v>
      </c>
      <c r="AW333" s="11" t="s">
        <v>38</v>
      </c>
      <c r="AX333" s="11" t="s">
        <v>83</v>
      </c>
      <c r="AY333" s="242" t="s">
        <v>147</v>
      </c>
    </row>
    <row r="334" s="1" customFormat="1" ht="25.5" customHeight="1">
      <c r="B334" s="44"/>
      <c r="C334" s="243" t="s">
        <v>715</v>
      </c>
      <c r="D334" s="243" t="s">
        <v>270</v>
      </c>
      <c r="E334" s="244" t="s">
        <v>716</v>
      </c>
      <c r="F334" s="245" t="s">
        <v>717</v>
      </c>
      <c r="G334" s="246" t="s">
        <v>295</v>
      </c>
      <c r="H334" s="247">
        <v>5.2000000000000002</v>
      </c>
      <c r="I334" s="248"/>
      <c r="J334" s="249">
        <f>ROUND(I334*H334,2)</f>
        <v>0</v>
      </c>
      <c r="K334" s="245" t="s">
        <v>23</v>
      </c>
      <c r="L334" s="250"/>
      <c r="M334" s="251" t="s">
        <v>23</v>
      </c>
      <c r="N334" s="252" t="s">
        <v>46</v>
      </c>
      <c r="O334" s="45"/>
      <c r="P334" s="228">
        <f>O334*H334</f>
        <v>0</v>
      </c>
      <c r="Q334" s="228">
        <v>0.0058999999999999999</v>
      </c>
      <c r="R334" s="228">
        <f>Q334*H334</f>
        <v>0.030679999999999999</v>
      </c>
      <c r="S334" s="228">
        <v>0</v>
      </c>
      <c r="T334" s="229">
        <f>S334*H334</f>
        <v>0</v>
      </c>
      <c r="AR334" s="22" t="s">
        <v>273</v>
      </c>
      <c r="AT334" s="22" t="s">
        <v>270</v>
      </c>
      <c r="AU334" s="22" t="s">
        <v>85</v>
      </c>
      <c r="AY334" s="22" t="s">
        <v>147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22" t="s">
        <v>83</v>
      </c>
      <c r="BK334" s="230">
        <f>ROUND(I334*H334,2)</f>
        <v>0</v>
      </c>
      <c r="BL334" s="22" t="s">
        <v>220</v>
      </c>
      <c r="BM334" s="22" t="s">
        <v>718</v>
      </c>
    </row>
    <row r="335" s="11" customFormat="1">
      <c r="B335" s="231"/>
      <c r="C335" s="232"/>
      <c r="D335" s="233" t="s">
        <v>164</v>
      </c>
      <c r="E335" s="234" t="s">
        <v>23</v>
      </c>
      <c r="F335" s="235" t="s">
        <v>719</v>
      </c>
      <c r="G335" s="232"/>
      <c r="H335" s="236">
        <v>5.2000000000000002</v>
      </c>
      <c r="I335" s="237"/>
      <c r="J335" s="232"/>
      <c r="K335" s="232"/>
      <c r="L335" s="238"/>
      <c r="M335" s="239"/>
      <c r="N335" s="240"/>
      <c r="O335" s="240"/>
      <c r="P335" s="240"/>
      <c r="Q335" s="240"/>
      <c r="R335" s="240"/>
      <c r="S335" s="240"/>
      <c r="T335" s="241"/>
      <c r="AT335" s="242" t="s">
        <v>164</v>
      </c>
      <c r="AU335" s="242" t="s">
        <v>85</v>
      </c>
      <c r="AV335" s="11" t="s">
        <v>85</v>
      </c>
      <c r="AW335" s="11" t="s">
        <v>38</v>
      </c>
      <c r="AX335" s="11" t="s">
        <v>83</v>
      </c>
      <c r="AY335" s="242" t="s">
        <v>147</v>
      </c>
    </row>
    <row r="336" s="1" customFormat="1" ht="25.5" customHeight="1">
      <c r="B336" s="44"/>
      <c r="C336" s="243" t="s">
        <v>720</v>
      </c>
      <c r="D336" s="243" t="s">
        <v>270</v>
      </c>
      <c r="E336" s="244" t="s">
        <v>721</v>
      </c>
      <c r="F336" s="245" t="s">
        <v>722</v>
      </c>
      <c r="G336" s="246" t="s">
        <v>295</v>
      </c>
      <c r="H336" s="247">
        <v>1</v>
      </c>
      <c r="I336" s="248"/>
      <c r="J336" s="249">
        <f>ROUND(I336*H336,2)</f>
        <v>0</v>
      </c>
      <c r="K336" s="245" t="s">
        <v>23</v>
      </c>
      <c r="L336" s="250"/>
      <c r="M336" s="251" t="s">
        <v>23</v>
      </c>
      <c r="N336" s="252" t="s">
        <v>46</v>
      </c>
      <c r="O336" s="45"/>
      <c r="P336" s="228">
        <f>O336*H336</f>
        <v>0</v>
      </c>
      <c r="Q336" s="228">
        <v>0.011900000000000001</v>
      </c>
      <c r="R336" s="228">
        <f>Q336*H336</f>
        <v>0.011900000000000001</v>
      </c>
      <c r="S336" s="228">
        <v>0</v>
      </c>
      <c r="T336" s="229">
        <f>S336*H336</f>
        <v>0</v>
      </c>
      <c r="AR336" s="22" t="s">
        <v>273</v>
      </c>
      <c r="AT336" s="22" t="s">
        <v>270</v>
      </c>
      <c r="AU336" s="22" t="s">
        <v>85</v>
      </c>
      <c r="AY336" s="22" t="s">
        <v>147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22" t="s">
        <v>83</v>
      </c>
      <c r="BK336" s="230">
        <f>ROUND(I336*H336,2)</f>
        <v>0</v>
      </c>
      <c r="BL336" s="22" t="s">
        <v>220</v>
      </c>
      <c r="BM336" s="22" t="s">
        <v>723</v>
      </c>
    </row>
    <row r="337" s="11" customFormat="1">
      <c r="B337" s="231"/>
      <c r="C337" s="232"/>
      <c r="D337" s="233" t="s">
        <v>164</v>
      </c>
      <c r="E337" s="234" t="s">
        <v>23</v>
      </c>
      <c r="F337" s="235" t="s">
        <v>337</v>
      </c>
      <c r="G337" s="232"/>
      <c r="H337" s="236">
        <v>1</v>
      </c>
      <c r="I337" s="237"/>
      <c r="J337" s="232"/>
      <c r="K337" s="232"/>
      <c r="L337" s="238"/>
      <c r="M337" s="239"/>
      <c r="N337" s="240"/>
      <c r="O337" s="240"/>
      <c r="P337" s="240"/>
      <c r="Q337" s="240"/>
      <c r="R337" s="240"/>
      <c r="S337" s="240"/>
      <c r="T337" s="241"/>
      <c r="AT337" s="242" t="s">
        <v>164</v>
      </c>
      <c r="AU337" s="242" t="s">
        <v>85</v>
      </c>
      <c r="AV337" s="11" t="s">
        <v>85</v>
      </c>
      <c r="AW337" s="11" t="s">
        <v>38</v>
      </c>
      <c r="AX337" s="11" t="s">
        <v>83</v>
      </c>
      <c r="AY337" s="242" t="s">
        <v>147</v>
      </c>
    </row>
    <row r="338" s="1" customFormat="1" ht="25.5" customHeight="1">
      <c r="B338" s="44"/>
      <c r="C338" s="243" t="s">
        <v>724</v>
      </c>
      <c r="D338" s="243" t="s">
        <v>270</v>
      </c>
      <c r="E338" s="244" t="s">
        <v>725</v>
      </c>
      <c r="F338" s="245" t="s">
        <v>726</v>
      </c>
      <c r="G338" s="246" t="s">
        <v>295</v>
      </c>
      <c r="H338" s="247">
        <v>1</v>
      </c>
      <c r="I338" s="248"/>
      <c r="J338" s="249">
        <f>ROUND(I338*H338,2)</f>
        <v>0</v>
      </c>
      <c r="K338" s="245" t="s">
        <v>154</v>
      </c>
      <c r="L338" s="250"/>
      <c r="M338" s="251" t="s">
        <v>23</v>
      </c>
      <c r="N338" s="252" t="s">
        <v>46</v>
      </c>
      <c r="O338" s="45"/>
      <c r="P338" s="228">
        <f>O338*H338</f>
        <v>0</v>
      </c>
      <c r="Q338" s="228">
        <v>0.017899999999999999</v>
      </c>
      <c r="R338" s="228">
        <f>Q338*H338</f>
        <v>0.017899999999999999</v>
      </c>
      <c r="S338" s="228">
        <v>0</v>
      </c>
      <c r="T338" s="229">
        <f>S338*H338</f>
        <v>0</v>
      </c>
      <c r="AR338" s="22" t="s">
        <v>273</v>
      </c>
      <c r="AT338" s="22" t="s">
        <v>270</v>
      </c>
      <c r="AU338" s="22" t="s">
        <v>85</v>
      </c>
      <c r="AY338" s="22" t="s">
        <v>147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22" t="s">
        <v>83</v>
      </c>
      <c r="BK338" s="230">
        <f>ROUND(I338*H338,2)</f>
        <v>0</v>
      </c>
      <c r="BL338" s="22" t="s">
        <v>220</v>
      </c>
      <c r="BM338" s="22" t="s">
        <v>727</v>
      </c>
    </row>
    <row r="339" s="11" customFormat="1">
      <c r="B339" s="231"/>
      <c r="C339" s="232"/>
      <c r="D339" s="233" t="s">
        <v>164</v>
      </c>
      <c r="E339" s="234" t="s">
        <v>23</v>
      </c>
      <c r="F339" s="235" t="s">
        <v>337</v>
      </c>
      <c r="G339" s="232"/>
      <c r="H339" s="236">
        <v>1</v>
      </c>
      <c r="I339" s="237"/>
      <c r="J339" s="232"/>
      <c r="K339" s="232"/>
      <c r="L339" s="238"/>
      <c r="M339" s="239"/>
      <c r="N339" s="240"/>
      <c r="O339" s="240"/>
      <c r="P339" s="240"/>
      <c r="Q339" s="240"/>
      <c r="R339" s="240"/>
      <c r="S339" s="240"/>
      <c r="T339" s="241"/>
      <c r="AT339" s="242" t="s">
        <v>164</v>
      </c>
      <c r="AU339" s="242" t="s">
        <v>85</v>
      </c>
      <c r="AV339" s="11" t="s">
        <v>85</v>
      </c>
      <c r="AW339" s="11" t="s">
        <v>38</v>
      </c>
      <c r="AX339" s="11" t="s">
        <v>83</v>
      </c>
      <c r="AY339" s="242" t="s">
        <v>147</v>
      </c>
    </row>
    <row r="340" s="1" customFormat="1" ht="25.5" customHeight="1">
      <c r="B340" s="44"/>
      <c r="C340" s="219" t="s">
        <v>728</v>
      </c>
      <c r="D340" s="219" t="s">
        <v>150</v>
      </c>
      <c r="E340" s="220" t="s">
        <v>729</v>
      </c>
      <c r="F340" s="221" t="s">
        <v>730</v>
      </c>
      <c r="G340" s="222" t="s">
        <v>731</v>
      </c>
      <c r="H340" s="223">
        <v>74.620000000000005</v>
      </c>
      <c r="I340" s="224"/>
      <c r="J340" s="225">
        <f>ROUND(I340*H340,2)</f>
        <v>0</v>
      </c>
      <c r="K340" s="221" t="s">
        <v>154</v>
      </c>
      <c r="L340" s="70"/>
      <c r="M340" s="226" t="s">
        <v>23</v>
      </c>
      <c r="N340" s="227" t="s">
        <v>46</v>
      </c>
      <c r="O340" s="45"/>
      <c r="P340" s="228">
        <f>O340*H340</f>
        <v>0</v>
      </c>
      <c r="Q340" s="228">
        <v>5.0000000000000002E-05</v>
      </c>
      <c r="R340" s="228">
        <f>Q340*H340</f>
        <v>0.0037310000000000004</v>
      </c>
      <c r="S340" s="228">
        <v>0</v>
      </c>
      <c r="T340" s="229">
        <f>S340*H340</f>
        <v>0</v>
      </c>
      <c r="AR340" s="22" t="s">
        <v>220</v>
      </c>
      <c r="AT340" s="22" t="s">
        <v>150</v>
      </c>
      <c r="AU340" s="22" t="s">
        <v>85</v>
      </c>
      <c r="AY340" s="22" t="s">
        <v>147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22" t="s">
        <v>83</v>
      </c>
      <c r="BK340" s="230">
        <f>ROUND(I340*H340,2)</f>
        <v>0</v>
      </c>
      <c r="BL340" s="22" t="s">
        <v>220</v>
      </c>
      <c r="BM340" s="22" t="s">
        <v>732</v>
      </c>
    </row>
    <row r="341" s="11" customFormat="1">
      <c r="B341" s="231"/>
      <c r="C341" s="232"/>
      <c r="D341" s="233" t="s">
        <v>164</v>
      </c>
      <c r="E341" s="234" t="s">
        <v>23</v>
      </c>
      <c r="F341" s="235" t="s">
        <v>733</v>
      </c>
      <c r="G341" s="232"/>
      <c r="H341" s="236">
        <v>74.620000000000005</v>
      </c>
      <c r="I341" s="237"/>
      <c r="J341" s="232"/>
      <c r="K341" s="232"/>
      <c r="L341" s="238"/>
      <c r="M341" s="239"/>
      <c r="N341" s="240"/>
      <c r="O341" s="240"/>
      <c r="P341" s="240"/>
      <c r="Q341" s="240"/>
      <c r="R341" s="240"/>
      <c r="S341" s="240"/>
      <c r="T341" s="241"/>
      <c r="AT341" s="242" t="s">
        <v>164</v>
      </c>
      <c r="AU341" s="242" t="s">
        <v>85</v>
      </c>
      <c r="AV341" s="11" t="s">
        <v>85</v>
      </c>
      <c r="AW341" s="11" t="s">
        <v>38</v>
      </c>
      <c r="AX341" s="11" t="s">
        <v>83</v>
      </c>
      <c r="AY341" s="242" t="s">
        <v>147</v>
      </c>
    </row>
    <row r="342" s="1" customFormat="1" ht="16.5" customHeight="1">
      <c r="B342" s="44"/>
      <c r="C342" s="243" t="s">
        <v>734</v>
      </c>
      <c r="D342" s="243" t="s">
        <v>270</v>
      </c>
      <c r="E342" s="244" t="s">
        <v>735</v>
      </c>
      <c r="F342" s="245" t="s">
        <v>736</v>
      </c>
      <c r="G342" s="246" t="s">
        <v>200</v>
      </c>
      <c r="H342" s="247">
        <v>6</v>
      </c>
      <c r="I342" s="248"/>
      <c r="J342" s="249">
        <f>ROUND(I342*H342,2)</f>
        <v>0</v>
      </c>
      <c r="K342" s="245" t="s">
        <v>23</v>
      </c>
      <c r="L342" s="250"/>
      <c r="M342" s="251" t="s">
        <v>23</v>
      </c>
      <c r="N342" s="252" t="s">
        <v>46</v>
      </c>
      <c r="O342" s="45"/>
      <c r="P342" s="228">
        <f>O342*H342</f>
        <v>0</v>
      </c>
      <c r="Q342" s="228">
        <v>0.0030799999999999998</v>
      </c>
      <c r="R342" s="228">
        <f>Q342*H342</f>
        <v>0.01848</v>
      </c>
      <c r="S342" s="228">
        <v>0</v>
      </c>
      <c r="T342" s="229">
        <f>S342*H342</f>
        <v>0</v>
      </c>
      <c r="AR342" s="22" t="s">
        <v>273</v>
      </c>
      <c r="AT342" s="22" t="s">
        <v>270</v>
      </c>
      <c r="AU342" s="22" t="s">
        <v>85</v>
      </c>
      <c r="AY342" s="22" t="s">
        <v>147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22" t="s">
        <v>83</v>
      </c>
      <c r="BK342" s="230">
        <f>ROUND(I342*H342,2)</f>
        <v>0</v>
      </c>
      <c r="BL342" s="22" t="s">
        <v>220</v>
      </c>
      <c r="BM342" s="22" t="s">
        <v>737</v>
      </c>
    </row>
    <row r="343" s="11" customFormat="1">
      <c r="B343" s="231"/>
      <c r="C343" s="232"/>
      <c r="D343" s="233" t="s">
        <v>164</v>
      </c>
      <c r="E343" s="234" t="s">
        <v>23</v>
      </c>
      <c r="F343" s="235" t="s">
        <v>738</v>
      </c>
      <c r="G343" s="232"/>
      <c r="H343" s="236">
        <v>6</v>
      </c>
      <c r="I343" s="237"/>
      <c r="J343" s="232"/>
      <c r="K343" s="232"/>
      <c r="L343" s="238"/>
      <c r="M343" s="239"/>
      <c r="N343" s="240"/>
      <c r="O343" s="240"/>
      <c r="P343" s="240"/>
      <c r="Q343" s="240"/>
      <c r="R343" s="240"/>
      <c r="S343" s="240"/>
      <c r="T343" s="241"/>
      <c r="AT343" s="242" t="s">
        <v>164</v>
      </c>
      <c r="AU343" s="242" t="s">
        <v>85</v>
      </c>
      <c r="AV343" s="11" t="s">
        <v>85</v>
      </c>
      <c r="AW343" s="11" t="s">
        <v>38</v>
      </c>
      <c r="AX343" s="11" t="s">
        <v>83</v>
      </c>
      <c r="AY343" s="242" t="s">
        <v>147</v>
      </c>
    </row>
    <row r="344" s="1" customFormat="1" ht="16.5" customHeight="1">
      <c r="B344" s="44"/>
      <c r="C344" s="243" t="s">
        <v>739</v>
      </c>
      <c r="D344" s="243" t="s">
        <v>270</v>
      </c>
      <c r="E344" s="244" t="s">
        <v>740</v>
      </c>
      <c r="F344" s="245" t="s">
        <v>741</v>
      </c>
      <c r="G344" s="246" t="s">
        <v>240</v>
      </c>
      <c r="H344" s="247">
        <v>0.051999999999999998</v>
      </c>
      <c r="I344" s="248"/>
      <c r="J344" s="249">
        <f>ROUND(I344*H344,2)</f>
        <v>0</v>
      </c>
      <c r="K344" s="245" t="s">
        <v>154</v>
      </c>
      <c r="L344" s="250"/>
      <c r="M344" s="251" t="s">
        <v>23</v>
      </c>
      <c r="N344" s="252" t="s">
        <v>46</v>
      </c>
      <c r="O344" s="45"/>
      <c r="P344" s="228">
        <f>O344*H344</f>
        <v>0</v>
      </c>
      <c r="Q344" s="228">
        <v>1</v>
      </c>
      <c r="R344" s="228">
        <f>Q344*H344</f>
        <v>0.051999999999999998</v>
      </c>
      <c r="S344" s="228">
        <v>0</v>
      </c>
      <c r="T344" s="229">
        <f>S344*H344</f>
        <v>0</v>
      </c>
      <c r="AR344" s="22" t="s">
        <v>273</v>
      </c>
      <c r="AT344" s="22" t="s">
        <v>270</v>
      </c>
      <c r="AU344" s="22" t="s">
        <v>85</v>
      </c>
      <c r="AY344" s="22" t="s">
        <v>147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22" t="s">
        <v>83</v>
      </c>
      <c r="BK344" s="230">
        <f>ROUND(I344*H344,2)</f>
        <v>0</v>
      </c>
      <c r="BL344" s="22" t="s">
        <v>220</v>
      </c>
      <c r="BM344" s="22" t="s">
        <v>742</v>
      </c>
    </row>
    <row r="345" s="11" customFormat="1">
      <c r="B345" s="231"/>
      <c r="C345" s="232"/>
      <c r="D345" s="233" t="s">
        <v>164</v>
      </c>
      <c r="E345" s="234" t="s">
        <v>23</v>
      </c>
      <c r="F345" s="235" t="s">
        <v>743</v>
      </c>
      <c r="G345" s="232"/>
      <c r="H345" s="236">
        <v>0.051999999999999998</v>
      </c>
      <c r="I345" s="237"/>
      <c r="J345" s="232"/>
      <c r="K345" s="232"/>
      <c r="L345" s="238"/>
      <c r="M345" s="239"/>
      <c r="N345" s="240"/>
      <c r="O345" s="240"/>
      <c r="P345" s="240"/>
      <c r="Q345" s="240"/>
      <c r="R345" s="240"/>
      <c r="S345" s="240"/>
      <c r="T345" s="241"/>
      <c r="AT345" s="242" t="s">
        <v>164</v>
      </c>
      <c r="AU345" s="242" t="s">
        <v>85</v>
      </c>
      <c r="AV345" s="11" t="s">
        <v>85</v>
      </c>
      <c r="AW345" s="11" t="s">
        <v>38</v>
      </c>
      <c r="AX345" s="11" t="s">
        <v>83</v>
      </c>
      <c r="AY345" s="242" t="s">
        <v>147</v>
      </c>
    </row>
    <row r="346" s="1" customFormat="1" ht="25.5" customHeight="1">
      <c r="B346" s="44"/>
      <c r="C346" s="219" t="s">
        <v>744</v>
      </c>
      <c r="D346" s="219" t="s">
        <v>150</v>
      </c>
      <c r="E346" s="220" t="s">
        <v>745</v>
      </c>
      <c r="F346" s="221" t="s">
        <v>746</v>
      </c>
      <c r="G346" s="222" t="s">
        <v>731</v>
      </c>
      <c r="H346" s="223">
        <v>70</v>
      </c>
      <c r="I346" s="224"/>
      <c r="J346" s="225">
        <f>ROUND(I346*H346,2)</f>
        <v>0</v>
      </c>
      <c r="K346" s="221" t="s">
        <v>154</v>
      </c>
      <c r="L346" s="70"/>
      <c r="M346" s="226" t="s">
        <v>23</v>
      </c>
      <c r="N346" s="227" t="s">
        <v>46</v>
      </c>
      <c r="O346" s="45"/>
      <c r="P346" s="228">
        <f>O346*H346</f>
        <v>0</v>
      </c>
      <c r="Q346" s="228">
        <v>0</v>
      </c>
      <c r="R346" s="228">
        <f>Q346*H346</f>
        <v>0</v>
      </c>
      <c r="S346" s="228">
        <v>0.001</v>
      </c>
      <c r="T346" s="229">
        <f>S346*H346</f>
        <v>0.070000000000000007</v>
      </c>
      <c r="AR346" s="22" t="s">
        <v>220</v>
      </c>
      <c r="AT346" s="22" t="s">
        <v>150</v>
      </c>
      <c r="AU346" s="22" t="s">
        <v>85</v>
      </c>
      <c r="AY346" s="22" t="s">
        <v>147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22" t="s">
        <v>83</v>
      </c>
      <c r="BK346" s="230">
        <f>ROUND(I346*H346,2)</f>
        <v>0</v>
      </c>
      <c r="BL346" s="22" t="s">
        <v>220</v>
      </c>
      <c r="BM346" s="22" t="s">
        <v>747</v>
      </c>
    </row>
    <row r="347" s="11" customFormat="1">
      <c r="B347" s="231"/>
      <c r="C347" s="232"/>
      <c r="D347" s="233" t="s">
        <v>164</v>
      </c>
      <c r="E347" s="234" t="s">
        <v>23</v>
      </c>
      <c r="F347" s="235" t="s">
        <v>748</v>
      </c>
      <c r="G347" s="232"/>
      <c r="H347" s="236">
        <v>70</v>
      </c>
      <c r="I347" s="237"/>
      <c r="J347" s="232"/>
      <c r="K347" s="232"/>
      <c r="L347" s="238"/>
      <c r="M347" s="239"/>
      <c r="N347" s="240"/>
      <c r="O347" s="240"/>
      <c r="P347" s="240"/>
      <c r="Q347" s="240"/>
      <c r="R347" s="240"/>
      <c r="S347" s="240"/>
      <c r="T347" s="241"/>
      <c r="AT347" s="242" t="s">
        <v>164</v>
      </c>
      <c r="AU347" s="242" t="s">
        <v>85</v>
      </c>
      <c r="AV347" s="11" t="s">
        <v>85</v>
      </c>
      <c r="AW347" s="11" t="s">
        <v>38</v>
      </c>
      <c r="AX347" s="11" t="s">
        <v>83</v>
      </c>
      <c r="AY347" s="242" t="s">
        <v>147</v>
      </c>
    </row>
    <row r="348" s="1" customFormat="1" ht="25.5" customHeight="1">
      <c r="B348" s="44"/>
      <c r="C348" s="219" t="s">
        <v>749</v>
      </c>
      <c r="D348" s="219" t="s">
        <v>150</v>
      </c>
      <c r="E348" s="220" t="s">
        <v>750</v>
      </c>
      <c r="F348" s="221" t="s">
        <v>751</v>
      </c>
      <c r="G348" s="222" t="s">
        <v>731</v>
      </c>
      <c r="H348" s="223">
        <v>45</v>
      </c>
      <c r="I348" s="224"/>
      <c r="J348" s="225">
        <f>ROUND(I348*H348,2)</f>
        <v>0</v>
      </c>
      <c r="K348" s="221" t="s">
        <v>154</v>
      </c>
      <c r="L348" s="70"/>
      <c r="M348" s="226" t="s">
        <v>23</v>
      </c>
      <c r="N348" s="227" t="s">
        <v>46</v>
      </c>
      <c r="O348" s="45"/>
      <c r="P348" s="228">
        <f>O348*H348</f>
        <v>0</v>
      </c>
      <c r="Q348" s="228">
        <v>0</v>
      </c>
      <c r="R348" s="228">
        <f>Q348*H348</f>
        <v>0</v>
      </c>
      <c r="S348" s="228">
        <v>0.001</v>
      </c>
      <c r="T348" s="229">
        <f>S348*H348</f>
        <v>0.044999999999999998</v>
      </c>
      <c r="AR348" s="22" t="s">
        <v>220</v>
      </c>
      <c r="AT348" s="22" t="s">
        <v>150</v>
      </c>
      <c r="AU348" s="22" t="s">
        <v>85</v>
      </c>
      <c r="AY348" s="22" t="s">
        <v>147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22" t="s">
        <v>83</v>
      </c>
      <c r="BK348" s="230">
        <f>ROUND(I348*H348,2)</f>
        <v>0</v>
      </c>
      <c r="BL348" s="22" t="s">
        <v>220</v>
      </c>
      <c r="BM348" s="22" t="s">
        <v>752</v>
      </c>
    </row>
    <row r="349" s="11" customFormat="1">
      <c r="B349" s="231"/>
      <c r="C349" s="232"/>
      <c r="D349" s="233" t="s">
        <v>164</v>
      </c>
      <c r="E349" s="234" t="s">
        <v>23</v>
      </c>
      <c r="F349" s="235" t="s">
        <v>753</v>
      </c>
      <c r="G349" s="232"/>
      <c r="H349" s="236">
        <v>45</v>
      </c>
      <c r="I349" s="237"/>
      <c r="J349" s="232"/>
      <c r="K349" s="232"/>
      <c r="L349" s="238"/>
      <c r="M349" s="239"/>
      <c r="N349" s="240"/>
      <c r="O349" s="240"/>
      <c r="P349" s="240"/>
      <c r="Q349" s="240"/>
      <c r="R349" s="240"/>
      <c r="S349" s="240"/>
      <c r="T349" s="241"/>
      <c r="AT349" s="242" t="s">
        <v>164</v>
      </c>
      <c r="AU349" s="242" t="s">
        <v>85</v>
      </c>
      <c r="AV349" s="11" t="s">
        <v>85</v>
      </c>
      <c r="AW349" s="11" t="s">
        <v>38</v>
      </c>
      <c r="AX349" s="11" t="s">
        <v>83</v>
      </c>
      <c r="AY349" s="242" t="s">
        <v>147</v>
      </c>
    </row>
    <row r="350" s="1" customFormat="1" ht="38.25" customHeight="1">
      <c r="B350" s="44"/>
      <c r="C350" s="219" t="s">
        <v>754</v>
      </c>
      <c r="D350" s="219" t="s">
        <v>150</v>
      </c>
      <c r="E350" s="220" t="s">
        <v>755</v>
      </c>
      <c r="F350" s="221" t="s">
        <v>756</v>
      </c>
      <c r="G350" s="222" t="s">
        <v>240</v>
      </c>
      <c r="H350" s="223">
        <v>0.13500000000000001</v>
      </c>
      <c r="I350" s="224"/>
      <c r="J350" s="225">
        <f>ROUND(I350*H350,2)</f>
        <v>0</v>
      </c>
      <c r="K350" s="221" t="s">
        <v>154</v>
      </c>
      <c r="L350" s="70"/>
      <c r="M350" s="226" t="s">
        <v>23</v>
      </c>
      <c r="N350" s="227" t="s">
        <v>46</v>
      </c>
      <c r="O350" s="45"/>
      <c r="P350" s="228">
        <f>O350*H350</f>
        <v>0</v>
      </c>
      <c r="Q350" s="228">
        <v>0</v>
      </c>
      <c r="R350" s="228">
        <f>Q350*H350</f>
        <v>0</v>
      </c>
      <c r="S350" s="228">
        <v>0</v>
      </c>
      <c r="T350" s="229">
        <f>S350*H350</f>
        <v>0</v>
      </c>
      <c r="AR350" s="22" t="s">
        <v>220</v>
      </c>
      <c r="AT350" s="22" t="s">
        <v>150</v>
      </c>
      <c r="AU350" s="22" t="s">
        <v>85</v>
      </c>
      <c r="AY350" s="22" t="s">
        <v>147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22" t="s">
        <v>83</v>
      </c>
      <c r="BK350" s="230">
        <f>ROUND(I350*H350,2)</f>
        <v>0</v>
      </c>
      <c r="BL350" s="22" t="s">
        <v>220</v>
      </c>
      <c r="BM350" s="22" t="s">
        <v>757</v>
      </c>
    </row>
    <row r="351" s="10" customFormat="1" ht="29.88" customHeight="1">
      <c r="B351" s="203"/>
      <c r="C351" s="204"/>
      <c r="D351" s="205" t="s">
        <v>74</v>
      </c>
      <c r="E351" s="217" t="s">
        <v>758</v>
      </c>
      <c r="F351" s="217" t="s">
        <v>759</v>
      </c>
      <c r="G351" s="204"/>
      <c r="H351" s="204"/>
      <c r="I351" s="207"/>
      <c r="J351" s="218">
        <f>BK351</f>
        <v>0</v>
      </c>
      <c r="K351" s="204"/>
      <c r="L351" s="209"/>
      <c r="M351" s="210"/>
      <c r="N351" s="211"/>
      <c r="O351" s="211"/>
      <c r="P351" s="212">
        <f>SUM(P352:P370)</f>
        <v>0</v>
      </c>
      <c r="Q351" s="211"/>
      <c r="R351" s="212">
        <f>SUM(R352:R370)</f>
        <v>0.57270166</v>
      </c>
      <c r="S351" s="211"/>
      <c r="T351" s="213">
        <f>SUM(T352:T370)</f>
        <v>0.063449999999999993</v>
      </c>
      <c r="AR351" s="214" t="s">
        <v>85</v>
      </c>
      <c r="AT351" s="215" t="s">
        <v>74</v>
      </c>
      <c r="AU351" s="215" t="s">
        <v>83</v>
      </c>
      <c r="AY351" s="214" t="s">
        <v>147</v>
      </c>
      <c r="BK351" s="216">
        <f>SUM(BK352:BK370)</f>
        <v>0</v>
      </c>
    </row>
    <row r="352" s="1" customFormat="1" ht="16.5" customHeight="1">
      <c r="B352" s="44"/>
      <c r="C352" s="219" t="s">
        <v>760</v>
      </c>
      <c r="D352" s="219" t="s">
        <v>150</v>
      </c>
      <c r="E352" s="220" t="s">
        <v>761</v>
      </c>
      <c r="F352" s="221" t="s">
        <v>762</v>
      </c>
      <c r="G352" s="222" t="s">
        <v>153</v>
      </c>
      <c r="H352" s="223">
        <v>25.379999999999999</v>
      </c>
      <c r="I352" s="224"/>
      <c r="J352" s="225">
        <f>ROUND(I352*H352,2)</f>
        <v>0</v>
      </c>
      <c r="K352" s="221" t="s">
        <v>154</v>
      </c>
      <c r="L352" s="70"/>
      <c r="M352" s="226" t="s">
        <v>23</v>
      </c>
      <c r="N352" s="227" t="s">
        <v>46</v>
      </c>
      <c r="O352" s="45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AR352" s="22" t="s">
        <v>220</v>
      </c>
      <c r="AT352" s="22" t="s">
        <v>150</v>
      </c>
      <c r="AU352" s="22" t="s">
        <v>85</v>
      </c>
      <c r="AY352" s="22" t="s">
        <v>147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22" t="s">
        <v>83</v>
      </c>
      <c r="BK352" s="230">
        <f>ROUND(I352*H352,2)</f>
        <v>0</v>
      </c>
      <c r="BL352" s="22" t="s">
        <v>220</v>
      </c>
      <c r="BM352" s="22" t="s">
        <v>763</v>
      </c>
    </row>
    <row r="353" s="11" customFormat="1">
      <c r="B353" s="231"/>
      <c r="C353" s="232"/>
      <c r="D353" s="233" t="s">
        <v>164</v>
      </c>
      <c r="E353" s="234" t="s">
        <v>23</v>
      </c>
      <c r="F353" s="235" t="s">
        <v>764</v>
      </c>
      <c r="G353" s="232"/>
      <c r="H353" s="236">
        <v>25.379999999999999</v>
      </c>
      <c r="I353" s="237"/>
      <c r="J353" s="232"/>
      <c r="K353" s="232"/>
      <c r="L353" s="238"/>
      <c r="M353" s="239"/>
      <c r="N353" s="240"/>
      <c r="O353" s="240"/>
      <c r="P353" s="240"/>
      <c r="Q353" s="240"/>
      <c r="R353" s="240"/>
      <c r="S353" s="240"/>
      <c r="T353" s="241"/>
      <c r="AT353" s="242" t="s">
        <v>164</v>
      </c>
      <c r="AU353" s="242" t="s">
        <v>85</v>
      </c>
      <c r="AV353" s="11" t="s">
        <v>85</v>
      </c>
      <c r="AW353" s="11" t="s">
        <v>38</v>
      </c>
      <c r="AX353" s="11" t="s">
        <v>83</v>
      </c>
      <c r="AY353" s="242" t="s">
        <v>147</v>
      </c>
    </row>
    <row r="354" s="1" customFormat="1" ht="16.5" customHeight="1">
      <c r="B354" s="44"/>
      <c r="C354" s="219" t="s">
        <v>765</v>
      </c>
      <c r="D354" s="219" t="s">
        <v>150</v>
      </c>
      <c r="E354" s="220" t="s">
        <v>766</v>
      </c>
      <c r="F354" s="221" t="s">
        <v>767</v>
      </c>
      <c r="G354" s="222" t="s">
        <v>153</v>
      </c>
      <c r="H354" s="223">
        <v>25.379999999999999</v>
      </c>
      <c r="I354" s="224"/>
      <c r="J354" s="225">
        <f>ROUND(I354*H354,2)</f>
        <v>0</v>
      </c>
      <c r="K354" s="221" t="s">
        <v>154</v>
      </c>
      <c r="L354" s="70"/>
      <c r="M354" s="226" t="s">
        <v>23</v>
      </c>
      <c r="N354" s="227" t="s">
        <v>46</v>
      </c>
      <c r="O354" s="45"/>
      <c r="P354" s="228">
        <f>O354*H354</f>
        <v>0</v>
      </c>
      <c r="Q354" s="228">
        <v>0.00315</v>
      </c>
      <c r="R354" s="228">
        <f>Q354*H354</f>
        <v>0.079947000000000004</v>
      </c>
      <c r="S354" s="228">
        <v>0</v>
      </c>
      <c r="T354" s="229">
        <f>S354*H354</f>
        <v>0</v>
      </c>
      <c r="AR354" s="22" t="s">
        <v>220</v>
      </c>
      <c r="AT354" s="22" t="s">
        <v>150</v>
      </c>
      <c r="AU354" s="22" t="s">
        <v>85</v>
      </c>
      <c r="AY354" s="22" t="s">
        <v>147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22" t="s">
        <v>83</v>
      </c>
      <c r="BK354" s="230">
        <f>ROUND(I354*H354,2)</f>
        <v>0</v>
      </c>
      <c r="BL354" s="22" t="s">
        <v>220</v>
      </c>
      <c r="BM354" s="22" t="s">
        <v>768</v>
      </c>
    </row>
    <row r="355" s="11" customFormat="1">
      <c r="B355" s="231"/>
      <c r="C355" s="232"/>
      <c r="D355" s="233" t="s">
        <v>164</v>
      </c>
      <c r="E355" s="234" t="s">
        <v>23</v>
      </c>
      <c r="F355" s="235" t="s">
        <v>764</v>
      </c>
      <c r="G355" s="232"/>
      <c r="H355" s="236">
        <v>25.379999999999999</v>
      </c>
      <c r="I355" s="237"/>
      <c r="J355" s="232"/>
      <c r="K355" s="232"/>
      <c r="L355" s="238"/>
      <c r="M355" s="239"/>
      <c r="N355" s="240"/>
      <c r="O355" s="240"/>
      <c r="P355" s="240"/>
      <c r="Q355" s="240"/>
      <c r="R355" s="240"/>
      <c r="S355" s="240"/>
      <c r="T355" s="241"/>
      <c r="AT355" s="242" t="s">
        <v>164</v>
      </c>
      <c r="AU355" s="242" t="s">
        <v>85</v>
      </c>
      <c r="AV355" s="11" t="s">
        <v>85</v>
      </c>
      <c r="AW355" s="11" t="s">
        <v>38</v>
      </c>
      <c r="AX355" s="11" t="s">
        <v>83</v>
      </c>
      <c r="AY355" s="242" t="s">
        <v>147</v>
      </c>
    </row>
    <row r="356" s="1" customFormat="1" ht="25.5" customHeight="1">
      <c r="B356" s="44"/>
      <c r="C356" s="219" t="s">
        <v>769</v>
      </c>
      <c r="D356" s="219" t="s">
        <v>150</v>
      </c>
      <c r="E356" s="220" t="s">
        <v>770</v>
      </c>
      <c r="F356" s="221" t="s">
        <v>771</v>
      </c>
      <c r="G356" s="222" t="s">
        <v>153</v>
      </c>
      <c r="H356" s="223">
        <v>25.379999999999999</v>
      </c>
      <c r="I356" s="224"/>
      <c r="J356" s="225">
        <f>ROUND(I356*H356,2)</f>
        <v>0</v>
      </c>
      <c r="K356" s="221" t="s">
        <v>154</v>
      </c>
      <c r="L356" s="70"/>
      <c r="M356" s="226" t="s">
        <v>23</v>
      </c>
      <c r="N356" s="227" t="s">
        <v>46</v>
      </c>
      <c r="O356" s="45"/>
      <c r="P356" s="228">
        <f>O356*H356</f>
        <v>0</v>
      </c>
      <c r="Q356" s="228">
        <v>0.014999999999999999</v>
      </c>
      <c r="R356" s="228">
        <f>Q356*H356</f>
        <v>0.38069999999999998</v>
      </c>
      <c r="S356" s="228">
        <v>0</v>
      </c>
      <c r="T356" s="229">
        <f>S356*H356</f>
        <v>0</v>
      </c>
      <c r="AR356" s="22" t="s">
        <v>220</v>
      </c>
      <c r="AT356" s="22" t="s">
        <v>150</v>
      </c>
      <c r="AU356" s="22" t="s">
        <v>85</v>
      </c>
      <c r="AY356" s="22" t="s">
        <v>147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22" t="s">
        <v>83</v>
      </c>
      <c r="BK356" s="230">
        <f>ROUND(I356*H356,2)</f>
        <v>0</v>
      </c>
      <c r="BL356" s="22" t="s">
        <v>220</v>
      </c>
      <c r="BM356" s="22" t="s">
        <v>772</v>
      </c>
    </row>
    <row r="357" s="11" customFormat="1">
      <c r="B357" s="231"/>
      <c r="C357" s="232"/>
      <c r="D357" s="233" t="s">
        <v>164</v>
      </c>
      <c r="E357" s="234" t="s">
        <v>23</v>
      </c>
      <c r="F357" s="235" t="s">
        <v>764</v>
      </c>
      <c r="G357" s="232"/>
      <c r="H357" s="236">
        <v>25.379999999999999</v>
      </c>
      <c r="I357" s="237"/>
      <c r="J357" s="232"/>
      <c r="K357" s="232"/>
      <c r="L357" s="238"/>
      <c r="M357" s="239"/>
      <c r="N357" s="240"/>
      <c r="O357" s="240"/>
      <c r="P357" s="240"/>
      <c r="Q357" s="240"/>
      <c r="R357" s="240"/>
      <c r="S357" s="240"/>
      <c r="T357" s="241"/>
      <c r="AT357" s="242" t="s">
        <v>164</v>
      </c>
      <c r="AU357" s="242" t="s">
        <v>85</v>
      </c>
      <c r="AV357" s="11" t="s">
        <v>85</v>
      </c>
      <c r="AW357" s="11" t="s">
        <v>38</v>
      </c>
      <c r="AX357" s="11" t="s">
        <v>83</v>
      </c>
      <c r="AY357" s="242" t="s">
        <v>147</v>
      </c>
    </row>
    <row r="358" s="1" customFormat="1" ht="16.5" customHeight="1">
      <c r="B358" s="44"/>
      <c r="C358" s="219" t="s">
        <v>773</v>
      </c>
      <c r="D358" s="219" t="s">
        <v>150</v>
      </c>
      <c r="E358" s="220" t="s">
        <v>774</v>
      </c>
      <c r="F358" s="221" t="s">
        <v>775</v>
      </c>
      <c r="G358" s="222" t="s">
        <v>153</v>
      </c>
      <c r="H358" s="223">
        <v>25.379999999999999</v>
      </c>
      <c r="I358" s="224"/>
      <c r="J358" s="225">
        <f>ROUND(I358*H358,2)</f>
        <v>0</v>
      </c>
      <c r="K358" s="221" t="s">
        <v>154</v>
      </c>
      <c r="L358" s="70"/>
      <c r="M358" s="226" t="s">
        <v>23</v>
      </c>
      <c r="N358" s="227" t="s">
        <v>46</v>
      </c>
      <c r="O358" s="45"/>
      <c r="P358" s="228">
        <f>O358*H358</f>
        <v>0</v>
      </c>
      <c r="Q358" s="228">
        <v>0</v>
      </c>
      <c r="R358" s="228">
        <f>Q358*H358</f>
        <v>0</v>
      </c>
      <c r="S358" s="228">
        <v>0.0025000000000000001</v>
      </c>
      <c r="T358" s="229">
        <f>S358*H358</f>
        <v>0.063449999999999993</v>
      </c>
      <c r="AR358" s="22" t="s">
        <v>220</v>
      </c>
      <c r="AT358" s="22" t="s">
        <v>150</v>
      </c>
      <c r="AU358" s="22" t="s">
        <v>85</v>
      </c>
      <c r="AY358" s="22" t="s">
        <v>147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22" t="s">
        <v>83</v>
      </c>
      <c r="BK358" s="230">
        <f>ROUND(I358*H358,2)</f>
        <v>0</v>
      </c>
      <c r="BL358" s="22" t="s">
        <v>220</v>
      </c>
      <c r="BM358" s="22" t="s">
        <v>776</v>
      </c>
    </row>
    <row r="359" s="11" customFormat="1">
      <c r="B359" s="231"/>
      <c r="C359" s="232"/>
      <c r="D359" s="233" t="s">
        <v>164</v>
      </c>
      <c r="E359" s="234" t="s">
        <v>23</v>
      </c>
      <c r="F359" s="235" t="s">
        <v>764</v>
      </c>
      <c r="G359" s="232"/>
      <c r="H359" s="236">
        <v>25.379999999999999</v>
      </c>
      <c r="I359" s="237"/>
      <c r="J359" s="232"/>
      <c r="K359" s="232"/>
      <c r="L359" s="238"/>
      <c r="M359" s="239"/>
      <c r="N359" s="240"/>
      <c r="O359" s="240"/>
      <c r="P359" s="240"/>
      <c r="Q359" s="240"/>
      <c r="R359" s="240"/>
      <c r="S359" s="240"/>
      <c r="T359" s="241"/>
      <c r="AT359" s="242" t="s">
        <v>164</v>
      </c>
      <c r="AU359" s="242" t="s">
        <v>85</v>
      </c>
      <c r="AV359" s="11" t="s">
        <v>85</v>
      </c>
      <c r="AW359" s="11" t="s">
        <v>38</v>
      </c>
      <c r="AX359" s="11" t="s">
        <v>83</v>
      </c>
      <c r="AY359" s="242" t="s">
        <v>147</v>
      </c>
    </row>
    <row r="360" s="1" customFormat="1" ht="16.5" customHeight="1">
      <c r="B360" s="44"/>
      <c r="C360" s="219" t="s">
        <v>777</v>
      </c>
      <c r="D360" s="219" t="s">
        <v>150</v>
      </c>
      <c r="E360" s="220" t="s">
        <v>778</v>
      </c>
      <c r="F360" s="221" t="s">
        <v>779</v>
      </c>
      <c r="G360" s="222" t="s">
        <v>153</v>
      </c>
      <c r="H360" s="223">
        <v>25.379999999999999</v>
      </c>
      <c r="I360" s="224"/>
      <c r="J360" s="225">
        <f>ROUND(I360*H360,2)</f>
        <v>0</v>
      </c>
      <c r="K360" s="221" t="s">
        <v>154</v>
      </c>
      <c r="L360" s="70"/>
      <c r="M360" s="226" t="s">
        <v>23</v>
      </c>
      <c r="N360" s="227" t="s">
        <v>46</v>
      </c>
      <c r="O360" s="45"/>
      <c r="P360" s="228">
        <f>O360*H360</f>
        <v>0</v>
      </c>
      <c r="Q360" s="228">
        <v>0.00029999999999999997</v>
      </c>
      <c r="R360" s="228">
        <f>Q360*H360</f>
        <v>0.0076139999999999992</v>
      </c>
      <c r="S360" s="228">
        <v>0</v>
      </c>
      <c r="T360" s="229">
        <f>S360*H360</f>
        <v>0</v>
      </c>
      <c r="AR360" s="22" t="s">
        <v>220</v>
      </c>
      <c r="AT360" s="22" t="s">
        <v>150</v>
      </c>
      <c r="AU360" s="22" t="s">
        <v>85</v>
      </c>
      <c r="AY360" s="22" t="s">
        <v>147</v>
      </c>
      <c r="BE360" s="230">
        <f>IF(N360="základní",J360,0)</f>
        <v>0</v>
      </c>
      <c r="BF360" s="230">
        <f>IF(N360="snížená",J360,0)</f>
        <v>0</v>
      </c>
      <c r="BG360" s="230">
        <f>IF(N360="zákl. přenesená",J360,0)</f>
        <v>0</v>
      </c>
      <c r="BH360" s="230">
        <f>IF(N360="sníž. přenesená",J360,0)</f>
        <v>0</v>
      </c>
      <c r="BI360" s="230">
        <f>IF(N360="nulová",J360,0)</f>
        <v>0</v>
      </c>
      <c r="BJ360" s="22" t="s">
        <v>83</v>
      </c>
      <c r="BK360" s="230">
        <f>ROUND(I360*H360,2)</f>
        <v>0</v>
      </c>
      <c r="BL360" s="22" t="s">
        <v>220</v>
      </c>
      <c r="BM360" s="22" t="s">
        <v>780</v>
      </c>
    </row>
    <row r="361" s="11" customFormat="1">
      <c r="B361" s="231"/>
      <c r="C361" s="232"/>
      <c r="D361" s="233" t="s">
        <v>164</v>
      </c>
      <c r="E361" s="234" t="s">
        <v>23</v>
      </c>
      <c r="F361" s="235" t="s">
        <v>764</v>
      </c>
      <c r="G361" s="232"/>
      <c r="H361" s="236">
        <v>25.379999999999999</v>
      </c>
      <c r="I361" s="237"/>
      <c r="J361" s="232"/>
      <c r="K361" s="232"/>
      <c r="L361" s="238"/>
      <c r="M361" s="239"/>
      <c r="N361" s="240"/>
      <c r="O361" s="240"/>
      <c r="P361" s="240"/>
      <c r="Q361" s="240"/>
      <c r="R361" s="240"/>
      <c r="S361" s="240"/>
      <c r="T361" s="241"/>
      <c r="AT361" s="242" t="s">
        <v>164</v>
      </c>
      <c r="AU361" s="242" t="s">
        <v>85</v>
      </c>
      <c r="AV361" s="11" t="s">
        <v>85</v>
      </c>
      <c r="AW361" s="11" t="s">
        <v>38</v>
      </c>
      <c r="AX361" s="11" t="s">
        <v>83</v>
      </c>
      <c r="AY361" s="242" t="s">
        <v>147</v>
      </c>
    </row>
    <row r="362" s="1" customFormat="1" ht="25.5" customHeight="1">
      <c r="B362" s="44"/>
      <c r="C362" s="243" t="s">
        <v>781</v>
      </c>
      <c r="D362" s="243" t="s">
        <v>270</v>
      </c>
      <c r="E362" s="244" t="s">
        <v>782</v>
      </c>
      <c r="F362" s="245" t="s">
        <v>783</v>
      </c>
      <c r="G362" s="246" t="s">
        <v>153</v>
      </c>
      <c r="H362" s="247">
        <v>27.917999999999999</v>
      </c>
      <c r="I362" s="248"/>
      <c r="J362" s="249">
        <f>ROUND(I362*H362,2)</f>
        <v>0</v>
      </c>
      <c r="K362" s="245" t="s">
        <v>154</v>
      </c>
      <c r="L362" s="250"/>
      <c r="M362" s="251" t="s">
        <v>23</v>
      </c>
      <c r="N362" s="252" t="s">
        <v>46</v>
      </c>
      <c r="O362" s="45"/>
      <c r="P362" s="228">
        <f>O362*H362</f>
        <v>0</v>
      </c>
      <c r="Q362" s="228">
        <v>0.0035500000000000002</v>
      </c>
      <c r="R362" s="228">
        <f>Q362*H362</f>
        <v>0.0991089</v>
      </c>
      <c r="S362" s="228">
        <v>0</v>
      </c>
      <c r="T362" s="229">
        <f>S362*H362</f>
        <v>0</v>
      </c>
      <c r="AR362" s="22" t="s">
        <v>273</v>
      </c>
      <c r="AT362" s="22" t="s">
        <v>270</v>
      </c>
      <c r="AU362" s="22" t="s">
        <v>85</v>
      </c>
      <c r="AY362" s="22" t="s">
        <v>147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22" t="s">
        <v>83</v>
      </c>
      <c r="BK362" s="230">
        <f>ROUND(I362*H362,2)</f>
        <v>0</v>
      </c>
      <c r="BL362" s="22" t="s">
        <v>220</v>
      </c>
      <c r="BM362" s="22" t="s">
        <v>784</v>
      </c>
    </row>
    <row r="363" s="11" customFormat="1">
      <c r="B363" s="231"/>
      <c r="C363" s="232"/>
      <c r="D363" s="233" t="s">
        <v>164</v>
      </c>
      <c r="E363" s="232"/>
      <c r="F363" s="235" t="s">
        <v>785</v>
      </c>
      <c r="G363" s="232"/>
      <c r="H363" s="236">
        <v>27.917999999999999</v>
      </c>
      <c r="I363" s="237"/>
      <c r="J363" s="232"/>
      <c r="K363" s="232"/>
      <c r="L363" s="238"/>
      <c r="M363" s="239"/>
      <c r="N363" s="240"/>
      <c r="O363" s="240"/>
      <c r="P363" s="240"/>
      <c r="Q363" s="240"/>
      <c r="R363" s="240"/>
      <c r="S363" s="240"/>
      <c r="T363" s="241"/>
      <c r="AT363" s="242" t="s">
        <v>164</v>
      </c>
      <c r="AU363" s="242" t="s">
        <v>85</v>
      </c>
      <c r="AV363" s="11" t="s">
        <v>85</v>
      </c>
      <c r="AW363" s="11" t="s">
        <v>6</v>
      </c>
      <c r="AX363" s="11" t="s">
        <v>83</v>
      </c>
      <c r="AY363" s="242" t="s">
        <v>147</v>
      </c>
    </row>
    <row r="364" s="1" customFormat="1" ht="16.5" customHeight="1">
      <c r="B364" s="44"/>
      <c r="C364" s="219" t="s">
        <v>786</v>
      </c>
      <c r="D364" s="219" t="s">
        <v>150</v>
      </c>
      <c r="E364" s="220" t="s">
        <v>787</v>
      </c>
      <c r="F364" s="221" t="s">
        <v>788</v>
      </c>
      <c r="G364" s="222" t="s">
        <v>200</v>
      </c>
      <c r="H364" s="223">
        <v>27.5</v>
      </c>
      <c r="I364" s="224"/>
      <c r="J364" s="225">
        <f>ROUND(I364*H364,2)</f>
        <v>0</v>
      </c>
      <c r="K364" s="221" t="s">
        <v>154</v>
      </c>
      <c r="L364" s="70"/>
      <c r="M364" s="226" t="s">
        <v>23</v>
      </c>
      <c r="N364" s="227" t="s">
        <v>46</v>
      </c>
      <c r="O364" s="45"/>
      <c r="P364" s="228">
        <f>O364*H364</f>
        <v>0</v>
      </c>
      <c r="Q364" s="228">
        <v>2.0000000000000002E-05</v>
      </c>
      <c r="R364" s="228">
        <f>Q364*H364</f>
        <v>0.00055000000000000003</v>
      </c>
      <c r="S364" s="228">
        <v>0</v>
      </c>
      <c r="T364" s="229">
        <f>S364*H364</f>
        <v>0</v>
      </c>
      <c r="AR364" s="22" t="s">
        <v>220</v>
      </c>
      <c r="AT364" s="22" t="s">
        <v>150</v>
      </c>
      <c r="AU364" s="22" t="s">
        <v>85</v>
      </c>
      <c r="AY364" s="22" t="s">
        <v>147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22" t="s">
        <v>83</v>
      </c>
      <c r="BK364" s="230">
        <f>ROUND(I364*H364,2)</f>
        <v>0</v>
      </c>
      <c r="BL364" s="22" t="s">
        <v>220</v>
      </c>
      <c r="BM364" s="22" t="s">
        <v>789</v>
      </c>
    </row>
    <row r="365" s="11" customFormat="1">
      <c r="B365" s="231"/>
      <c r="C365" s="232"/>
      <c r="D365" s="233" t="s">
        <v>164</v>
      </c>
      <c r="E365" s="234" t="s">
        <v>23</v>
      </c>
      <c r="F365" s="235" t="s">
        <v>790</v>
      </c>
      <c r="G365" s="232"/>
      <c r="H365" s="236">
        <v>27.5</v>
      </c>
      <c r="I365" s="237"/>
      <c r="J365" s="232"/>
      <c r="K365" s="232"/>
      <c r="L365" s="238"/>
      <c r="M365" s="239"/>
      <c r="N365" s="240"/>
      <c r="O365" s="240"/>
      <c r="P365" s="240"/>
      <c r="Q365" s="240"/>
      <c r="R365" s="240"/>
      <c r="S365" s="240"/>
      <c r="T365" s="241"/>
      <c r="AT365" s="242" t="s">
        <v>164</v>
      </c>
      <c r="AU365" s="242" t="s">
        <v>85</v>
      </c>
      <c r="AV365" s="11" t="s">
        <v>85</v>
      </c>
      <c r="AW365" s="11" t="s">
        <v>38</v>
      </c>
      <c r="AX365" s="11" t="s">
        <v>83</v>
      </c>
      <c r="AY365" s="242" t="s">
        <v>147</v>
      </c>
    </row>
    <row r="366" s="1" customFormat="1" ht="16.5" customHeight="1">
      <c r="B366" s="44"/>
      <c r="C366" s="219" t="s">
        <v>791</v>
      </c>
      <c r="D366" s="219" t="s">
        <v>150</v>
      </c>
      <c r="E366" s="220" t="s">
        <v>792</v>
      </c>
      <c r="F366" s="221" t="s">
        <v>793</v>
      </c>
      <c r="G366" s="222" t="s">
        <v>200</v>
      </c>
      <c r="H366" s="223">
        <v>20.399999999999999</v>
      </c>
      <c r="I366" s="224"/>
      <c r="J366" s="225">
        <f>ROUND(I366*H366,2)</f>
        <v>0</v>
      </c>
      <c r="K366" s="221" t="s">
        <v>154</v>
      </c>
      <c r="L366" s="70"/>
      <c r="M366" s="226" t="s">
        <v>23</v>
      </c>
      <c r="N366" s="227" t="s">
        <v>46</v>
      </c>
      <c r="O366" s="45"/>
      <c r="P366" s="228">
        <f>O366*H366</f>
        <v>0</v>
      </c>
      <c r="Q366" s="228">
        <v>1.0000000000000001E-05</v>
      </c>
      <c r="R366" s="228">
        <f>Q366*H366</f>
        <v>0.000204</v>
      </c>
      <c r="S366" s="228">
        <v>0</v>
      </c>
      <c r="T366" s="229">
        <f>S366*H366</f>
        <v>0</v>
      </c>
      <c r="AR366" s="22" t="s">
        <v>220</v>
      </c>
      <c r="AT366" s="22" t="s">
        <v>150</v>
      </c>
      <c r="AU366" s="22" t="s">
        <v>85</v>
      </c>
      <c r="AY366" s="22" t="s">
        <v>147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22" t="s">
        <v>83</v>
      </c>
      <c r="BK366" s="230">
        <f>ROUND(I366*H366,2)</f>
        <v>0</v>
      </c>
      <c r="BL366" s="22" t="s">
        <v>220</v>
      </c>
      <c r="BM366" s="22" t="s">
        <v>794</v>
      </c>
    </row>
    <row r="367" s="11" customFormat="1">
      <c r="B367" s="231"/>
      <c r="C367" s="232"/>
      <c r="D367" s="233" t="s">
        <v>164</v>
      </c>
      <c r="E367" s="234" t="s">
        <v>23</v>
      </c>
      <c r="F367" s="235" t="s">
        <v>795</v>
      </c>
      <c r="G367" s="232"/>
      <c r="H367" s="236">
        <v>20.399999999999999</v>
      </c>
      <c r="I367" s="237"/>
      <c r="J367" s="232"/>
      <c r="K367" s="232"/>
      <c r="L367" s="238"/>
      <c r="M367" s="239"/>
      <c r="N367" s="240"/>
      <c r="O367" s="240"/>
      <c r="P367" s="240"/>
      <c r="Q367" s="240"/>
      <c r="R367" s="240"/>
      <c r="S367" s="240"/>
      <c r="T367" s="241"/>
      <c r="AT367" s="242" t="s">
        <v>164</v>
      </c>
      <c r="AU367" s="242" t="s">
        <v>85</v>
      </c>
      <c r="AV367" s="11" t="s">
        <v>85</v>
      </c>
      <c r="AW367" s="11" t="s">
        <v>38</v>
      </c>
      <c r="AX367" s="11" t="s">
        <v>83</v>
      </c>
      <c r="AY367" s="242" t="s">
        <v>147</v>
      </c>
    </row>
    <row r="368" s="1" customFormat="1" ht="16.5" customHeight="1">
      <c r="B368" s="44"/>
      <c r="C368" s="243" t="s">
        <v>796</v>
      </c>
      <c r="D368" s="243" t="s">
        <v>270</v>
      </c>
      <c r="E368" s="244" t="s">
        <v>797</v>
      </c>
      <c r="F368" s="245" t="s">
        <v>798</v>
      </c>
      <c r="G368" s="246" t="s">
        <v>200</v>
      </c>
      <c r="H368" s="247">
        <v>20.808</v>
      </c>
      <c r="I368" s="248"/>
      <c r="J368" s="249">
        <f>ROUND(I368*H368,2)</f>
        <v>0</v>
      </c>
      <c r="K368" s="245" t="s">
        <v>154</v>
      </c>
      <c r="L368" s="250"/>
      <c r="M368" s="251" t="s">
        <v>23</v>
      </c>
      <c r="N368" s="252" t="s">
        <v>46</v>
      </c>
      <c r="O368" s="45"/>
      <c r="P368" s="228">
        <f>O368*H368</f>
        <v>0</v>
      </c>
      <c r="Q368" s="228">
        <v>0.00022000000000000001</v>
      </c>
      <c r="R368" s="228">
        <f>Q368*H368</f>
        <v>0.0045777600000000002</v>
      </c>
      <c r="S368" s="228">
        <v>0</v>
      </c>
      <c r="T368" s="229">
        <f>S368*H368</f>
        <v>0</v>
      </c>
      <c r="AR368" s="22" t="s">
        <v>273</v>
      </c>
      <c r="AT368" s="22" t="s">
        <v>270</v>
      </c>
      <c r="AU368" s="22" t="s">
        <v>85</v>
      </c>
      <c r="AY368" s="22" t="s">
        <v>147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22" t="s">
        <v>83</v>
      </c>
      <c r="BK368" s="230">
        <f>ROUND(I368*H368,2)</f>
        <v>0</v>
      </c>
      <c r="BL368" s="22" t="s">
        <v>220</v>
      </c>
      <c r="BM368" s="22" t="s">
        <v>799</v>
      </c>
    </row>
    <row r="369" s="11" customFormat="1">
      <c r="B369" s="231"/>
      <c r="C369" s="232"/>
      <c r="D369" s="233" t="s">
        <v>164</v>
      </c>
      <c r="E369" s="232"/>
      <c r="F369" s="235" t="s">
        <v>800</v>
      </c>
      <c r="G369" s="232"/>
      <c r="H369" s="236">
        <v>20.808</v>
      </c>
      <c r="I369" s="237"/>
      <c r="J369" s="232"/>
      <c r="K369" s="232"/>
      <c r="L369" s="238"/>
      <c r="M369" s="239"/>
      <c r="N369" s="240"/>
      <c r="O369" s="240"/>
      <c r="P369" s="240"/>
      <c r="Q369" s="240"/>
      <c r="R369" s="240"/>
      <c r="S369" s="240"/>
      <c r="T369" s="241"/>
      <c r="AT369" s="242" t="s">
        <v>164</v>
      </c>
      <c r="AU369" s="242" t="s">
        <v>85</v>
      </c>
      <c r="AV369" s="11" t="s">
        <v>85</v>
      </c>
      <c r="AW369" s="11" t="s">
        <v>6</v>
      </c>
      <c r="AX369" s="11" t="s">
        <v>83</v>
      </c>
      <c r="AY369" s="242" t="s">
        <v>147</v>
      </c>
    </row>
    <row r="370" s="1" customFormat="1" ht="38.25" customHeight="1">
      <c r="B370" s="44"/>
      <c r="C370" s="219" t="s">
        <v>801</v>
      </c>
      <c r="D370" s="219" t="s">
        <v>150</v>
      </c>
      <c r="E370" s="220" t="s">
        <v>802</v>
      </c>
      <c r="F370" s="221" t="s">
        <v>803</v>
      </c>
      <c r="G370" s="222" t="s">
        <v>240</v>
      </c>
      <c r="H370" s="223">
        <v>0.57299999999999995</v>
      </c>
      <c r="I370" s="224"/>
      <c r="J370" s="225">
        <f>ROUND(I370*H370,2)</f>
        <v>0</v>
      </c>
      <c r="K370" s="221" t="s">
        <v>154</v>
      </c>
      <c r="L370" s="70"/>
      <c r="M370" s="226" t="s">
        <v>23</v>
      </c>
      <c r="N370" s="227" t="s">
        <v>46</v>
      </c>
      <c r="O370" s="45"/>
      <c r="P370" s="228">
        <f>O370*H370</f>
        <v>0</v>
      </c>
      <c r="Q370" s="228">
        <v>0</v>
      </c>
      <c r="R370" s="228">
        <f>Q370*H370</f>
        <v>0</v>
      </c>
      <c r="S370" s="228">
        <v>0</v>
      </c>
      <c r="T370" s="229">
        <f>S370*H370</f>
        <v>0</v>
      </c>
      <c r="AR370" s="22" t="s">
        <v>220</v>
      </c>
      <c r="AT370" s="22" t="s">
        <v>150</v>
      </c>
      <c r="AU370" s="22" t="s">
        <v>85</v>
      </c>
      <c r="AY370" s="22" t="s">
        <v>147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22" t="s">
        <v>83</v>
      </c>
      <c r="BK370" s="230">
        <f>ROUND(I370*H370,2)</f>
        <v>0</v>
      </c>
      <c r="BL370" s="22" t="s">
        <v>220</v>
      </c>
      <c r="BM370" s="22" t="s">
        <v>804</v>
      </c>
    </row>
    <row r="371" s="10" customFormat="1" ht="29.88" customHeight="1">
      <c r="B371" s="203"/>
      <c r="C371" s="204"/>
      <c r="D371" s="205" t="s">
        <v>74</v>
      </c>
      <c r="E371" s="217" t="s">
        <v>805</v>
      </c>
      <c r="F371" s="217" t="s">
        <v>806</v>
      </c>
      <c r="G371" s="204"/>
      <c r="H371" s="204"/>
      <c r="I371" s="207"/>
      <c r="J371" s="218">
        <f>BK371</f>
        <v>0</v>
      </c>
      <c r="K371" s="204"/>
      <c r="L371" s="209"/>
      <c r="M371" s="210"/>
      <c r="N371" s="211"/>
      <c r="O371" s="211"/>
      <c r="P371" s="212">
        <f>SUM(P372:P375)</f>
        <v>0</v>
      </c>
      <c r="Q371" s="211"/>
      <c r="R371" s="212">
        <f>SUM(R372:R375)</f>
        <v>0.16412000000000002</v>
      </c>
      <c r="S371" s="211"/>
      <c r="T371" s="213">
        <f>SUM(T372:T375)</f>
        <v>0</v>
      </c>
      <c r="AR371" s="214" t="s">
        <v>85</v>
      </c>
      <c r="AT371" s="215" t="s">
        <v>74</v>
      </c>
      <c r="AU371" s="215" t="s">
        <v>83</v>
      </c>
      <c r="AY371" s="214" t="s">
        <v>147</v>
      </c>
      <c r="BK371" s="216">
        <f>SUM(BK372:BK375)</f>
        <v>0</v>
      </c>
    </row>
    <row r="372" s="1" customFormat="1" ht="16.5" customHeight="1">
      <c r="B372" s="44"/>
      <c r="C372" s="219" t="s">
        <v>807</v>
      </c>
      <c r="D372" s="219" t="s">
        <v>150</v>
      </c>
      <c r="E372" s="220" t="s">
        <v>808</v>
      </c>
      <c r="F372" s="221" t="s">
        <v>809</v>
      </c>
      <c r="G372" s="222" t="s">
        <v>153</v>
      </c>
      <c r="H372" s="223">
        <v>410.30000000000001</v>
      </c>
      <c r="I372" s="224"/>
      <c r="J372" s="225">
        <f>ROUND(I372*H372,2)</f>
        <v>0</v>
      </c>
      <c r="K372" s="221" t="s">
        <v>154</v>
      </c>
      <c r="L372" s="70"/>
      <c r="M372" s="226" t="s">
        <v>23</v>
      </c>
      <c r="N372" s="227" t="s">
        <v>46</v>
      </c>
      <c r="O372" s="45"/>
      <c r="P372" s="228">
        <f>O372*H372</f>
        <v>0</v>
      </c>
      <c r="Q372" s="228">
        <v>0</v>
      </c>
      <c r="R372" s="228">
        <f>Q372*H372</f>
        <v>0</v>
      </c>
      <c r="S372" s="228">
        <v>0</v>
      </c>
      <c r="T372" s="229">
        <f>S372*H372</f>
        <v>0</v>
      </c>
      <c r="AR372" s="22" t="s">
        <v>220</v>
      </c>
      <c r="AT372" s="22" t="s">
        <v>150</v>
      </c>
      <c r="AU372" s="22" t="s">
        <v>85</v>
      </c>
      <c r="AY372" s="22" t="s">
        <v>147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22" t="s">
        <v>83</v>
      </c>
      <c r="BK372" s="230">
        <f>ROUND(I372*H372,2)</f>
        <v>0</v>
      </c>
      <c r="BL372" s="22" t="s">
        <v>220</v>
      </c>
      <c r="BM372" s="22" t="s">
        <v>810</v>
      </c>
    </row>
    <row r="373" s="11" customFormat="1">
      <c r="B373" s="231"/>
      <c r="C373" s="232"/>
      <c r="D373" s="233" t="s">
        <v>164</v>
      </c>
      <c r="E373" s="234" t="s">
        <v>23</v>
      </c>
      <c r="F373" s="235" t="s">
        <v>811</v>
      </c>
      <c r="G373" s="232"/>
      <c r="H373" s="236">
        <v>410.30000000000001</v>
      </c>
      <c r="I373" s="237"/>
      <c r="J373" s="232"/>
      <c r="K373" s="232"/>
      <c r="L373" s="238"/>
      <c r="M373" s="239"/>
      <c r="N373" s="240"/>
      <c r="O373" s="240"/>
      <c r="P373" s="240"/>
      <c r="Q373" s="240"/>
      <c r="R373" s="240"/>
      <c r="S373" s="240"/>
      <c r="T373" s="241"/>
      <c r="AT373" s="242" t="s">
        <v>164</v>
      </c>
      <c r="AU373" s="242" t="s">
        <v>85</v>
      </c>
      <c r="AV373" s="11" t="s">
        <v>85</v>
      </c>
      <c r="AW373" s="11" t="s">
        <v>38</v>
      </c>
      <c r="AX373" s="11" t="s">
        <v>83</v>
      </c>
      <c r="AY373" s="242" t="s">
        <v>147</v>
      </c>
    </row>
    <row r="374" s="1" customFormat="1" ht="25.5" customHeight="1">
      <c r="B374" s="44"/>
      <c r="C374" s="219" t="s">
        <v>812</v>
      </c>
      <c r="D374" s="219" t="s">
        <v>150</v>
      </c>
      <c r="E374" s="220" t="s">
        <v>813</v>
      </c>
      <c r="F374" s="221" t="s">
        <v>814</v>
      </c>
      <c r="G374" s="222" t="s">
        <v>153</v>
      </c>
      <c r="H374" s="223">
        <v>746</v>
      </c>
      <c r="I374" s="224"/>
      <c r="J374" s="225">
        <f>ROUND(I374*H374,2)</f>
        <v>0</v>
      </c>
      <c r="K374" s="221" t="s">
        <v>154</v>
      </c>
      <c r="L374" s="70"/>
      <c r="M374" s="226" t="s">
        <v>23</v>
      </c>
      <c r="N374" s="227" t="s">
        <v>46</v>
      </c>
      <c r="O374" s="45"/>
      <c r="P374" s="228">
        <f>O374*H374</f>
        <v>0</v>
      </c>
      <c r="Q374" s="228">
        <v>0.00022000000000000001</v>
      </c>
      <c r="R374" s="228">
        <f>Q374*H374</f>
        <v>0.16412000000000002</v>
      </c>
      <c r="S374" s="228">
        <v>0</v>
      </c>
      <c r="T374" s="229">
        <f>S374*H374</f>
        <v>0</v>
      </c>
      <c r="AR374" s="22" t="s">
        <v>220</v>
      </c>
      <c r="AT374" s="22" t="s">
        <v>150</v>
      </c>
      <c r="AU374" s="22" t="s">
        <v>85</v>
      </c>
      <c r="AY374" s="22" t="s">
        <v>147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22" t="s">
        <v>83</v>
      </c>
      <c r="BK374" s="230">
        <f>ROUND(I374*H374,2)</f>
        <v>0</v>
      </c>
      <c r="BL374" s="22" t="s">
        <v>220</v>
      </c>
      <c r="BM374" s="22" t="s">
        <v>815</v>
      </c>
    </row>
    <row r="375" s="11" customFormat="1">
      <c r="B375" s="231"/>
      <c r="C375" s="232"/>
      <c r="D375" s="233" t="s">
        <v>164</v>
      </c>
      <c r="E375" s="234" t="s">
        <v>23</v>
      </c>
      <c r="F375" s="235" t="s">
        <v>816</v>
      </c>
      <c r="G375" s="232"/>
      <c r="H375" s="236">
        <v>746</v>
      </c>
      <c r="I375" s="237"/>
      <c r="J375" s="232"/>
      <c r="K375" s="232"/>
      <c r="L375" s="238"/>
      <c r="M375" s="239"/>
      <c r="N375" s="240"/>
      <c r="O375" s="240"/>
      <c r="P375" s="240"/>
      <c r="Q375" s="240"/>
      <c r="R375" s="240"/>
      <c r="S375" s="240"/>
      <c r="T375" s="241"/>
      <c r="AT375" s="242" t="s">
        <v>164</v>
      </c>
      <c r="AU375" s="242" t="s">
        <v>85</v>
      </c>
      <c r="AV375" s="11" t="s">
        <v>85</v>
      </c>
      <c r="AW375" s="11" t="s">
        <v>38</v>
      </c>
      <c r="AX375" s="11" t="s">
        <v>83</v>
      </c>
      <c r="AY375" s="242" t="s">
        <v>147</v>
      </c>
    </row>
    <row r="376" s="10" customFormat="1" ht="29.88" customHeight="1">
      <c r="B376" s="203"/>
      <c r="C376" s="204"/>
      <c r="D376" s="205" t="s">
        <v>74</v>
      </c>
      <c r="E376" s="217" t="s">
        <v>817</v>
      </c>
      <c r="F376" s="217" t="s">
        <v>818</v>
      </c>
      <c r="G376" s="204"/>
      <c r="H376" s="204"/>
      <c r="I376" s="207"/>
      <c r="J376" s="218">
        <f>BK376</f>
        <v>0</v>
      </c>
      <c r="K376" s="204"/>
      <c r="L376" s="209"/>
      <c r="M376" s="210"/>
      <c r="N376" s="211"/>
      <c r="O376" s="211"/>
      <c r="P376" s="212">
        <f>SUM(P377:P384)</f>
        <v>0</v>
      </c>
      <c r="Q376" s="211"/>
      <c r="R376" s="212">
        <f>SUM(R377:R384)</f>
        <v>0.050429399999999999</v>
      </c>
      <c r="S376" s="211"/>
      <c r="T376" s="213">
        <f>SUM(T377:T384)</f>
        <v>0</v>
      </c>
      <c r="AR376" s="214" t="s">
        <v>85</v>
      </c>
      <c r="AT376" s="215" t="s">
        <v>74</v>
      </c>
      <c r="AU376" s="215" t="s">
        <v>83</v>
      </c>
      <c r="AY376" s="214" t="s">
        <v>147</v>
      </c>
      <c r="BK376" s="216">
        <f>SUM(BK377:BK384)</f>
        <v>0</v>
      </c>
    </row>
    <row r="377" s="1" customFormat="1" ht="25.5" customHeight="1">
      <c r="B377" s="44"/>
      <c r="C377" s="219" t="s">
        <v>819</v>
      </c>
      <c r="D377" s="219" t="s">
        <v>150</v>
      </c>
      <c r="E377" s="220" t="s">
        <v>820</v>
      </c>
      <c r="F377" s="221" t="s">
        <v>821</v>
      </c>
      <c r="G377" s="222" t="s">
        <v>200</v>
      </c>
      <c r="H377" s="223">
        <v>16.800000000000001</v>
      </c>
      <c r="I377" s="224"/>
      <c r="J377" s="225">
        <f>ROUND(I377*H377,2)</f>
        <v>0</v>
      </c>
      <c r="K377" s="221" t="s">
        <v>154</v>
      </c>
      <c r="L377" s="70"/>
      <c r="M377" s="226" t="s">
        <v>23</v>
      </c>
      <c r="N377" s="227" t="s">
        <v>46</v>
      </c>
      <c r="O377" s="45"/>
      <c r="P377" s="228">
        <f>O377*H377</f>
        <v>0</v>
      </c>
      <c r="Q377" s="228">
        <v>4.0000000000000003E-05</v>
      </c>
      <c r="R377" s="228">
        <f>Q377*H377</f>
        <v>0.00067200000000000007</v>
      </c>
      <c r="S377" s="228">
        <v>0</v>
      </c>
      <c r="T377" s="229">
        <f>S377*H377</f>
        <v>0</v>
      </c>
      <c r="AR377" s="22" t="s">
        <v>220</v>
      </c>
      <c r="AT377" s="22" t="s">
        <v>150</v>
      </c>
      <c r="AU377" s="22" t="s">
        <v>85</v>
      </c>
      <c r="AY377" s="22" t="s">
        <v>147</v>
      </c>
      <c r="BE377" s="230">
        <f>IF(N377="základní",J377,0)</f>
        <v>0</v>
      </c>
      <c r="BF377" s="230">
        <f>IF(N377="snížená",J377,0)</f>
        <v>0</v>
      </c>
      <c r="BG377" s="230">
        <f>IF(N377="zákl. přenesená",J377,0)</f>
        <v>0</v>
      </c>
      <c r="BH377" s="230">
        <f>IF(N377="sníž. přenesená",J377,0)</f>
        <v>0</v>
      </c>
      <c r="BI377" s="230">
        <f>IF(N377="nulová",J377,0)</f>
        <v>0</v>
      </c>
      <c r="BJ377" s="22" t="s">
        <v>83</v>
      </c>
      <c r="BK377" s="230">
        <f>ROUND(I377*H377,2)</f>
        <v>0</v>
      </c>
      <c r="BL377" s="22" t="s">
        <v>220</v>
      </c>
      <c r="BM377" s="22" t="s">
        <v>822</v>
      </c>
    </row>
    <row r="378" s="11" customFormat="1">
      <c r="B378" s="231"/>
      <c r="C378" s="232"/>
      <c r="D378" s="233" t="s">
        <v>164</v>
      </c>
      <c r="E378" s="234" t="s">
        <v>23</v>
      </c>
      <c r="F378" s="235" t="s">
        <v>823</v>
      </c>
      <c r="G378" s="232"/>
      <c r="H378" s="236">
        <v>16.800000000000001</v>
      </c>
      <c r="I378" s="237"/>
      <c r="J378" s="232"/>
      <c r="K378" s="232"/>
      <c r="L378" s="238"/>
      <c r="M378" s="239"/>
      <c r="N378" s="240"/>
      <c r="O378" s="240"/>
      <c r="P378" s="240"/>
      <c r="Q378" s="240"/>
      <c r="R378" s="240"/>
      <c r="S378" s="240"/>
      <c r="T378" s="241"/>
      <c r="AT378" s="242" t="s">
        <v>164</v>
      </c>
      <c r="AU378" s="242" t="s">
        <v>85</v>
      </c>
      <c r="AV378" s="11" t="s">
        <v>85</v>
      </c>
      <c r="AW378" s="11" t="s">
        <v>38</v>
      </c>
      <c r="AX378" s="11" t="s">
        <v>83</v>
      </c>
      <c r="AY378" s="242" t="s">
        <v>147</v>
      </c>
    </row>
    <row r="379" s="1" customFormat="1" ht="16.5" customHeight="1">
      <c r="B379" s="44"/>
      <c r="C379" s="243" t="s">
        <v>824</v>
      </c>
      <c r="D379" s="243" t="s">
        <v>270</v>
      </c>
      <c r="E379" s="244" t="s">
        <v>825</v>
      </c>
      <c r="F379" s="245" t="s">
        <v>826</v>
      </c>
      <c r="G379" s="246" t="s">
        <v>200</v>
      </c>
      <c r="H379" s="247">
        <v>17.640000000000001</v>
      </c>
      <c r="I379" s="248"/>
      <c r="J379" s="249">
        <f>ROUND(I379*H379,2)</f>
        <v>0</v>
      </c>
      <c r="K379" s="245" t="s">
        <v>23</v>
      </c>
      <c r="L379" s="250"/>
      <c r="M379" s="251" t="s">
        <v>23</v>
      </c>
      <c r="N379" s="252" t="s">
        <v>46</v>
      </c>
      <c r="O379" s="45"/>
      <c r="P379" s="228">
        <f>O379*H379</f>
        <v>0</v>
      </c>
      <c r="Q379" s="228">
        <v>2.0000000000000002E-05</v>
      </c>
      <c r="R379" s="228">
        <f>Q379*H379</f>
        <v>0.00035280000000000006</v>
      </c>
      <c r="S379" s="228">
        <v>0</v>
      </c>
      <c r="T379" s="229">
        <f>S379*H379</f>
        <v>0</v>
      </c>
      <c r="AR379" s="22" t="s">
        <v>273</v>
      </c>
      <c r="AT379" s="22" t="s">
        <v>270</v>
      </c>
      <c r="AU379" s="22" t="s">
        <v>85</v>
      </c>
      <c r="AY379" s="22" t="s">
        <v>147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22" t="s">
        <v>83</v>
      </c>
      <c r="BK379" s="230">
        <f>ROUND(I379*H379,2)</f>
        <v>0</v>
      </c>
      <c r="BL379" s="22" t="s">
        <v>220</v>
      </c>
      <c r="BM379" s="22" t="s">
        <v>827</v>
      </c>
    </row>
    <row r="380" s="11" customFormat="1">
      <c r="B380" s="231"/>
      <c r="C380" s="232"/>
      <c r="D380" s="233" t="s">
        <v>164</v>
      </c>
      <c r="E380" s="232"/>
      <c r="F380" s="235" t="s">
        <v>828</v>
      </c>
      <c r="G380" s="232"/>
      <c r="H380" s="236">
        <v>17.640000000000001</v>
      </c>
      <c r="I380" s="237"/>
      <c r="J380" s="232"/>
      <c r="K380" s="232"/>
      <c r="L380" s="238"/>
      <c r="M380" s="239"/>
      <c r="N380" s="240"/>
      <c r="O380" s="240"/>
      <c r="P380" s="240"/>
      <c r="Q380" s="240"/>
      <c r="R380" s="240"/>
      <c r="S380" s="240"/>
      <c r="T380" s="241"/>
      <c r="AT380" s="242" t="s">
        <v>164</v>
      </c>
      <c r="AU380" s="242" t="s">
        <v>85</v>
      </c>
      <c r="AV380" s="11" t="s">
        <v>85</v>
      </c>
      <c r="AW380" s="11" t="s">
        <v>6</v>
      </c>
      <c r="AX380" s="11" t="s">
        <v>83</v>
      </c>
      <c r="AY380" s="242" t="s">
        <v>147</v>
      </c>
    </row>
    <row r="381" s="1" customFormat="1" ht="16.5" customHeight="1">
      <c r="B381" s="44"/>
      <c r="C381" s="219" t="s">
        <v>829</v>
      </c>
      <c r="D381" s="219" t="s">
        <v>150</v>
      </c>
      <c r="E381" s="220" t="s">
        <v>830</v>
      </c>
      <c r="F381" s="221" t="s">
        <v>831</v>
      </c>
      <c r="G381" s="222" t="s">
        <v>153</v>
      </c>
      <c r="H381" s="223">
        <v>78.420000000000002</v>
      </c>
      <c r="I381" s="224"/>
      <c r="J381" s="225">
        <f>ROUND(I381*H381,2)</f>
        <v>0</v>
      </c>
      <c r="K381" s="221" t="s">
        <v>154</v>
      </c>
      <c r="L381" s="70"/>
      <c r="M381" s="226" t="s">
        <v>23</v>
      </c>
      <c r="N381" s="227" t="s">
        <v>46</v>
      </c>
      <c r="O381" s="45"/>
      <c r="P381" s="228">
        <f>O381*H381</f>
        <v>0</v>
      </c>
      <c r="Q381" s="228">
        <v>0.00020000000000000001</v>
      </c>
      <c r="R381" s="228">
        <f>Q381*H381</f>
        <v>0.015684</v>
      </c>
      <c r="S381" s="228">
        <v>0</v>
      </c>
      <c r="T381" s="229">
        <f>S381*H381</f>
        <v>0</v>
      </c>
      <c r="AR381" s="22" t="s">
        <v>220</v>
      </c>
      <c r="AT381" s="22" t="s">
        <v>150</v>
      </c>
      <c r="AU381" s="22" t="s">
        <v>85</v>
      </c>
      <c r="AY381" s="22" t="s">
        <v>147</v>
      </c>
      <c r="BE381" s="230">
        <f>IF(N381="základní",J381,0)</f>
        <v>0</v>
      </c>
      <c r="BF381" s="230">
        <f>IF(N381="snížená",J381,0)</f>
        <v>0</v>
      </c>
      <c r="BG381" s="230">
        <f>IF(N381="zákl. přenesená",J381,0)</f>
        <v>0</v>
      </c>
      <c r="BH381" s="230">
        <f>IF(N381="sníž. přenesená",J381,0)</f>
        <v>0</v>
      </c>
      <c r="BI381" s="230">
        <f>IF(N381="nulová",J381,0)</f>
        <v>0</v>
      </c>
      <c r="BJ381" s="22" t="s">
        <v>83</v>
      </c>
      <c r="BK381" s="230">
        <f>ROUND(I381*H381,2)</f>
        <v>0</v>
      </c>
      <c r="BL381" s="22" t="s">
        <v>220</v>
      </c>
      <c r="BM381" s="22" t="s">
        <v>832</v>
      </c>
    </row>
    <row r="382" s="11" customFormat="1">
      <c r="B382" s="231"/>
      <c r="C382" s="232"/>
      <c r="D382" s="233" t="s">
        <v>164</v>
      </c>
      <c r="E382" s="234" t="s">
        <v>23</v>
      </c>
      <c r="F382" s="235" t="s">
        <v>833</v>
      </c>
      <c r="G382" s="232"/>
      <c r="H382" s="236">
        <v>78.420000000000002</v>
      </c>
      <c r="I382" s="237"/>
      <c r="J382" s="232"/>
      <c r="K382" s="232"/>
      <c r="L382" s="238"/>
      <c r="M382" s="239"/>
      <c r="N382" s="240"/>
      <c r="O382" s="240"/>
      <c r="P382" s="240"/>
      <c r="Q382" s="240"/>
      <c r="R382" s="240"/>
      <c r="S382" s="240"/>
      <c r="T382" s="241"/>
      <c r="AT382" s="242" t="s">
        <v>164</v>
      </c>
      <c r="AU382" s="242" t="s">
        <v>85</v>
      </c>
      <c r="AV382" s="11" t="s">
        <v>85</v>
      </c>
      <c r="AW382" s="11" t="s">
        <v>38</v>
      </c>
      <c r="AX382" s="11" t="s">
        <v>83</v>
      </c>
      <c r="AY382" s="242" t="s">
        <v>147</v>
      </c>
    </row>
    <row r="383" s="1" customFormat="1" ht="25.5" customHeight="1">
      <c r="B383" s="44"/>
      <c r="C383" s="219" t="s">
        <v>834</v>
      </c>
      <c r="D383" s="219" t="s">
        <v>150</v>
      </c>
      <c r="E383" s="220" t="s">
        <v>835</v>
      </c>
      <c r="F383" s="221" t="s">
        <v>836</v>
      </c>
      <c r="G383" s="222" t="s">
        <v>153</v>
      </c>
      <c r="H383" s="223">
        <v>78.420000000000002</v>
      </c>
      <c r="I383" s="224"/>
      <c r="J383" s="225">
        <f>ROUND(I383*H383,2)</f>
        <v>0</v>
      </c>
      <c r="K383" s="221" t="s">
        <v>154</v>
      </c>
      <c r="L383" s="70"/>
      <c r="M383" s="226" t="s">
        <v>23</v>
      </c>
      <c r="N383" s="227" t="s">
        <v>46</v>
      </c>
      <c r="O383" s="45"/>
      <c r="P383" s="228">
        <f>O383*H383</f>
        <v>0</v>
      </c>
      <c r="Q383" s="228">
        <v>0.00017000000000000001</v>
      </c>
      <c r="R383" s="228">
        <f>Q383*H383</f>
        <v>0.013331400000000002</v>
      </c>
      <c r="S383" s="228">
        <v>0</v>
      </c>
      <c r="T383" s="229">
        <f>S383*H383</f>
        <v>0</v>
      </c>
      <c r="AR383" s="22" t="s">
        <v>220</v>
      </c>
      <c r="AT383" s="22" t="s">
        <v>150</v>
      </c>
      <c r="AU383" s="22" t="s">
        <v>85</v>
      </c>
      <c r="AY383" s="22" t="s">
        <v>147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22" t="s">
        <v>83</v>
      </c>
      <c r="BK383" s="230">
        <f>ROUND(I383*H383,2)</f>
        <v>0</v>
      </c>
      <c r="BL383" s="22" t="s">
        <v>220</v>
      </c>
      <c r="BM383" s="22" t="s">
        <v>837</v>
      </c>
    </row>
    <row r="384" s="1" customFormat="1" ht="25.5" customHeight="1">
      <c r="B384" s="44"/>
      <c r="C384" s="219" t="s">
        <v>838</v>
      </c>
      <c r="D384" s="219" t="s">
        <v>150</v>
      </c>
      <c r="E384" s="220" t="s">
        <v>839</v>
      </c>
      <c r="F384" s="221" t="s">
        <v>840</v>
      </c>
      <c r="G384" s="222" t="s">
        <v>153</v>
      </c>
      <c r="H384" s="223">
        <v>78.420000000000002</v>
      </c>
      <c r="I384" s="224"/>
      <c r="J384" s="225">
        <f>ROUND(I384*H384,2)</f>
        <v>0</v>
      </c>
      <c r="K384" s="221" t="s">
        <v>154</v>
      </c>
      <c r="L384" s="70"/>
      <c r="M384" s="226" t="s">
        <v>23</v>
      </c>
      <c r="N384" s="227" t="s">
        <v>46</v>
      </c>
      <c r="O384" s="45"/>
      <c r="P384" s="228">
        <f>O384*H384</f>
        <v>0</v>
      </c>
      <c r="Q384" s="228">
        <v>0.00025999999999999998</v>
      </c>
      <c r="R384" s="228">
        <f>Q384*H384</f>
        <v>0.0203892</v>
      </c>
      <c r="S384" s="228">
        <v>0</v>
      </c>
      <c r="T384" s="229">
        <f>S384*H384</f>
        <v>0</v>
      </c>
      <c r="AR384" s="22" t="s">
        <v>220</v>
      </c>
      <c r="AT384" s="22" t="s">
        <v>150</v>
      </c>
      <c r="AU384" s="22" t="s">
        <v>85</v>
      </c>
      <c r="AY384" s="22" t="s">
        <v>147</v>
      </c>
      <c r="BE384" s="230">
        <f>IF(N384="základní",J384,0)</f>
        <v>0</v>
      </c>
      <c r="BF384" s="230">
        <f>IF(N384="snížená",J384,0)</f>
        <v>0</v>
      </c>
      <c r="BG384" s="230">
        <f>IF(N384="zákl. přenesená",J384,0)</f>
        <v>0</v>
      </c>
      <c r="BH384" s="230">
        <f>IF(N384="sníž. přenesená",J384,0)</f>
        <v>0</v>
      </c>
      <c r="BI384" s="230">
        <f>IF(N384="nulová",J384,0)</f>
        <v>0</v>
      </c>
      <c r="BJ384" s="22" t="s">
        <v>83</v>
      </c>
      <c r="BK384" s="230">
        <f>ROUND(I384*H384,2)</f>
        <v>0</v>
      </c>
      <c r="BL384" s="22" t="s">
        <v>220</v>
      </c>
      <c r="BM384" s="22" t="s">
        <v>841</v>
      </c>
    </row>
    <row r="385" s="10" customFormat="1" ht="37.44" customHeight="1">
      <c r="B385" s="203"/>
      <c r="C385" s="204"/>
      <c r="D385" s="205" t="s">
        <v>74</v>
      </c>
      <c r="E385" s="206" t="s">
        <v>270</v>
      </c>
      <c r="F385" s="206" t="s">
        <v>842</v>
      </c>
      <c r="G385" s="204"/>
      <c r="H385" s="204"/>
      <c r="I385" s="207"/>
      <c r="J385" s="208">
        <f>BK385</f>
        <v>0</v>
      </c>
      <c r="K385" s="204"/>
      <c r="L385" s="209"/>
      <c r="M385" s="210"/>
      <c r="N385" s="211"/>
      <c r="O385" s="211"/>
      <c r="P385" s="212">
        <f>P386</f>
        <v>0</v>
      </c>
      <c r="Q385" s="211"/>
      <c r="R385" s="212">
        <f>R386</f>
        <v>0</v>
      </c>
      <c r="S385" s="211"/>
      <c r="T385" s="213">
        <f>T386</f>
        <v>0</v>
      </c>
      <c r="AR385" s="214" t="s">
        <v>160</v>
      </c>
      <c r="AT385" s="215" t="s">
        <v>74</v>
      </c>
      <c r="AU385" s="215" t="s">
        <v>75</v>
      </c>
      <c r="AY385" s="214" t="s">
        <v>147</v>
      </c>
      <c r="BK385" s="216">
        <f>BK386</f>
        <v>0</v>
      </c>
    </row>
    <row r="386" s="10" customFormat="1" ht="19.92" customHeight="1">
      <c r="B386" s="203"/>
      <c r="C386" s="204"/>
      <c r="D386" s="205" t="s">
        <v>74</v>
      </c>
      <c r="E386" s="217" t="s">
        <v>843</v>
      </c>
      <c r="F386" s="217" t="s">
        <v>844</v>
      </c>
      <c r="G386" s="204"/>
      <c r="H386" s="204"/>
      <c r="I386" s="207"/>
      <c r="J386" s="218">
        <f>BK386</f>
        <v>0</v>
      </c>
      <c r="K386" s="204"/>
      <c r="L386" s="209"/>
      <c r="M386" s="210"/>
      <c r="N386" s="211"/>
      <c r="O386" s="211"/>
      <c r="P386" s="212">
        <f>SUM(P387:P388)</f>
        <v>0</v>
      </c>
      <c r="Q386" s="211"/>
      <c r="R386" s="212">
        <f>SUM(R387:R388)</f>
        <v>0</v>
      </c>
      <c r="S386" s="211"/>
      <c r="T386" s="213">
        <f>SUM(T387:T388)</f>
        <v>0</v>
      </c>
      <c r="AR386" s="214" t="s">
        <v>160</v>
      </c>
      <c r="AT386" s="215" t="s">
        <v>74</v>
      </c>
      <c r="AU386" s="215" t="s">
        <v>83</v>
      </c>
      <c r="AY386" s="214" t="s">
        <v>147</v>
      </c>
      <c r="BK386" s="216">
        <f>SUM(BK387:BK388)</f>
        <v>0</v>
      </c>
    </row>
    <row r="387" s="1" customFormat="1" ht="16.5" customHeight="1">
      <c r="B387" s="44"/>
      <c r="C387" s="219" t="s">
        <v>845</v>
      </c>
      <c r="D387" s="219" t="s">
        <v>150</v>
      </c>
      <c r="E387" s="220" t="s">
        <v>846</v>
      </c>
      <c r="F387" s="221" t="s">
        <v>847</v>
      </c>
      <c r="G387" s="222" t="s">
        <v>295</v>
      </c>
      <c r="H387" s="223">
        <v>7</v>
      </c>
      <c r="I387" s="224"/>
      <c r="J387" s="225">
        <f>ROUND(I387*H387,2)</f>
        <v>0</v>
      </c>
      <c r="K387" s="221" t="s">
        <v>154</v>
      </c>
      <c r="L387" s="70"/>
      <c r="M387" s="226" t="s">
        <v>23</v>
      </c>
      <c r="N387" s="227" t="s">
        <v>46</v>
      </c>
      <c r="O387" s="45"/>
      <c r="P387" s="228">
        <f>O387*H387</f>
        <v>0</v>
      </c>
      <c r="Q387" s="228">
        <v>0</v>
      </c>
      <c r="R387" s="228">
        <f>Q387*H387</f>
        <v>0</v>
      </c>
      <c r="S387" s="228">
        <v>0</v>
      </c>
      <c r="T387" s="229">
        <f>S387*H387</f>
        <v>0</v>
      </c>
      <c r="AR387" s="22" t="s">
        <v>473</v>
      </c>
      <c r="AT387" s="22" t="s">
        <v>150</v>
      </c>
      <c r="AU387" s="22" t="s">
        <v>85</v>
      </c>
      <c r="AY387" s="22" t="s">
        <v>147</v>
      </c>
      <c r="BE387" s="230">
        <f>IF(N387="základní",J387,0)</f>
        <v>0</v>
      </c>
      <c r="BF387" s="230">
        <f>IF(N387="snížená",J387,0)</f>
        <v>0</v>
      </c>
      <c r="BG387" s="230">
        <f>IF(N387="zákl. přenesená",J387,0)</f>
        <v>0</v>
      </c>
      <c r="BH387" s="230">
        <f>IF(N387="sníž. přenesená",J387,0)</f>
        <v>0</v>
      </c>
      <c r="BI387" s="230">
        <f>IF(N387="nulová",J387,0)</f>
        <v>0</v>
      </c>
      <c r="BJ387" s="22" t="s">
        <v>83</v>
      </c>
      <c r="BK387" s="230">
        <f>ROUND(I387*H387,2)</f>
        <v>0</v>
      </c>
      <c r="BL387" s="22" t="s">
        <v>473</v>
      </c>
      <c r="BM387" s="22" t="s">
        <v>848</v>
      </c>
    </row>
    <row r="388" s="11" customFormat="1">
      <c r="B388" s="231"/>
      <c r="C388" s="232"/>
      <c r="D388" s="233" t="s">
        <v>164</v>
      </c>
      <c r="E388" s="234" t="s">
        <v>23</v>
      </c>
      <c r="F388" s="235" t="s">
        <v>849</v>
      </c>
      <c r="G388" s="232"/>
      <c r="H388" s="236">
        <v>7</v>
      </c>
      <c r="I388" s="237"/>
      <c r="J388" s="232"/>
      <c r="K388" s="232"/>
      <c r="L388" s="238"/>
      <c r="M388" s="239"/>
      <c r="N388" s="240"/>
      <c r="O388" s="240"/>
      <c r="P388" s="240"/>
      <c r="Q388" s="240"/>
      <c r="R388" s="240"/>
      <c r="S388" s="240"/>
      <c r="T388" s="241"/>
      <c r="AT388" s="242" t="s">
        <v>164</v>
      </c>
      <c r="AU388" s="242" t="s">
        <v>85</v>
      </c>
      <c r="AV388" s="11" t="s">
        <v>85</v>
      </c>
      <c r="AW388" s="11" t="s">
        <v>38</v>
      </c>
      <c r="AX388" s="11" t="s">
        <v>83</v>
      </c>
      <c r="AY388" s="242" t="s">
        <v>147</v>
      </c>
    </row>
    <row r="389" s="10" customFormat="1" ht="37.44" customHeight="1">
      <c r="B389" s="203"/>
      <c r="C389" s="204"/>
      <c r="D389" s="205" t="s">
        <v>74</v>
      </c>
      <c r="E389" s="206" t="s">
        <v>850</v>
      </c>
      <c r="F389" s="206" t="s">
        <v>851</v>
      </c>
      <c r="G389" s="204"/>
      <c r="H389" s="204"/>
      <c r="I389" s="207"/>
      <c r="J389" s="208">
        <f>BK389</f>
        <v>0</v>
      </c>
      <c r="K389" s="204"/>
      <c r="L389" s="209"/>
      <c r="M389" s="210"/>
      <c r="N389" s="211"/>
      <c r="O389" s="211"/>
      <c r="P389" s="212">
        <f>SUM(P390:P392)</f>
        <v>0</v>
      </c>
      <c r="Q389" s="211"/>
      <c r="R389" s="212">
        <f>SUM(R390:R392)</f>
        <v>0</v>
      </c>
      <c r="S389" s="211"/>
      <c r="T389" s="213">
        <f>SUM(T390:T392)</f>
        <v>0</v>
      </c>
      <c r="AR389" s="214" t="s">
        <v>155</v>
      </c>
      <c r="AT389" s="215" t="s">
        <v>74</v>
      </c>
      <c r="AU389" s="215" t="s">
        <v>75</v>
      </c>
      <c r="AY389" s="214" t="s">
        <v>147</v>
      </c>
      <c r="BK389" s="216">
        <f>SUM(BK390:BK392)</f>
        <v>0</v>
      </c>
    </row>
    <row r="390" s="1" customFormat="1" ht="25.5" customHeight="1">
      <c r="B390" s="44"/>
      <c r="C390" s="219" t="s">
        <v>852</v>
      </c>
      <c r="D390" s="219" t="s">
        <v>150</v>
      </c>
      <c r="E390" s="220" t="s">
        <v>853</v>
      </c>
      <c r="F390" s="221" t="s">
        <v>854</v>
      </c>
      <c r="G390" s="222" t="s">
        <v>855</v>
      </c>
      <c r="H390" s="223">
        <v>8</v>
      </c>
      <c r="I390" s="224"/>
      <c r="J390" s="225">
        <f>ROUND(I390*H390,2)</f>
        <v>0</v>
      </c>
      <c r="K390" s="221" t="s">
        <v>154</v>
      </c>
      <c r="L390" s="70"/>
      <c r="M390" s="226" t="s">
        <v>23</v>
      </c>
      <c r="N390" s="227" t="s">
        <v>46</v>
      </c>
      <c r="O390" s="45"/>
      <c r="P390" s="228">
        <f>O390*H390</f>
        <v>0</v>
      </c>
      <c r="Q390" s="228">
        <v>0</v>
      </c>
      <c r="R390" s="228">
        <f>Q390*H390</f>
        <v>0</v>
      </c>
      <c r="S390" s="228">
        <v>0</v>
      </c>
      <c r="T390" s="229">
        <f>S390*H390</f>
        <v>0</v>
      </c>
      <c r="AR390" s="22" t="s">
        <v>856</v>
      </c>
      <c r="AT390" s="22" t="s">
        <v>150</v>
      </c>
      <c r="AU390" s="22" t="s">
        <v>83</v>
      </c>
      <c r="AY390" s="22" t="s">
        <v>147</v>
      </c>
      <c r="BE390" s="230">
        <f>IF(N390="základní",J390,0)</f>
        <v>0</v>
      </c>
      <c r="BF390" s="230">
        <f>IF(N390="snížená",J390,0)</f>
        <v>0</v>
      </c>
      <c r="BG390" s="230">
        <f>IF(N390="zákl. přenesená",J390,0)</f>
        <v>0</v>
      </c>
      <c r="BH390" s="230">
        <f>IF(N390="sníž. přenesená",J390,0)</f>
        <v>0</v>
      </c>
      <c r="BI390" s="230">
        <f>IF(N390="nulová",J390,0)</f>
        <v>0</v>
      </c>
      <c r="BJ390" s="22" t="s">
        <v>83</v>
      </c>
      <c r="BK390" s="230">
        <f>ROUND(I390*H390,2)</f>
        <v>0</v>
      </c>
      <c r="BL390" s="22" t="s">
        <v>856</v>
      </c>
      <c r="BM390" s="22" t="s">
        <v>857</v>
      </c>
    </row>
    <row r="391" s="11" customFormat="1">
      <c r="B391" s="231"/>
      <c r="C391" s="232"/>
      <c r="D391" s="233" t="s">
        <v>164</v>
      </c>
      <c r="E391" s="234" t="s">
        <v>23</v>
      </c>
      <c r="F391" s="235" t="s">
        <v>528</v>
      </c>
      <c r="G391" s="232"/>
      <c r="H391" s="236">
        <v>8</v>
      </c>
      <c r="I391" s="237"/>
      <c r="J391" s="232"/>
      <c r="K391" s="232"/>
      <c r="L391" s="238"/>
      <c r="M391" s="239"/>
      <c r="N391" s="240"/>
      <c r="O391" s="240"/>
      <c r="P391" s="240"/>
      <c r="Q391" s="240"/>
      <c r="R391" s="240"/>
      <c r="S391" s="240"/>
      <c r="T391" s="241"/>
      <c r="AT391" s="242" t="s">
        <v>164</v>
      </c>
      <c r="AU391" s="242" t="s">
        <v>83</v>
      </c>
      <c r="AV391" s="11" t="s">
        <v>85</v>
      </c>
      <c r="AW391" s="11" t="s">
        <v>38</v>
      </c>
      <c r="AX391" s="11" t="s">
        <v>83</v>
      </c>
      <c r="AY391" s="242" t="s">
        <v>147</v>
      </c>
    </row>
    <row r="392" s="1" customFormat="1" ht="38.25" customHeight="1">
      <c r="B392" s="44"/>
      <c r="C392" s="219" t="s">
        <v>858</v>
      </c>
      <c r="D392" s="219" t="s">
        <v>150</v>
      </c>
      <c r="E392" s="220" t="s">
        <v>859</v>
      </c>
      <c r="F392" s="221" t="s">
        <v>860</v>
      </c>
      <c r="G392" s="222" t="s">
        <v>855</v>
      </c>
      <c r="H392" s="223">
        <v>8</v>
      </c>
      <c r="I392" s="224"/>
      <c r="J392" s="225">
        <f>ROUND(I392*H392,2)</f>
        <v>0</v>
      </c>
      <c r="K392" s="221" t="s">
        <v>861</v>
      </c>
      <c r="L392" s="70"/>
      <c r="M392" s="226" t="s">
        <v>23</v>
      </c>
      <c r="N392" s="227" t="s">
        <v>46</v>
      </c>
      <c r="O392" s="45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AR392" s="22" t="s">
        <v>856</v>
      </c>
      <c r="AT392" s="22" t="s">
        <v>150</v>
      </c>
      <c r="AU392" s="22" t="s">
        <v>83</v>
      </c>
      <c r="AY392" s="22" t="s">
        <v>147</v>
      </c>
      <c r="BE392" s="230">
        <f>IF(N392="základní",J392,0)</f>
        <v>0</v>
      </c>
      <c r="BF392" s="230">
        <f>IF(N392="snížená",J392,0)</f>
        <v>0</v>
      </c>
      <c r="BG392" s="230">
        <f>IF(N392="zákl. přenesená",J392,0)</f>
        <v>0</v>
      </c>
      <c r="BH392" s="230">
        <f>IF(N392="sníž. přenesená",J392,0)</f>
        <v>0</v>
      </c>
      <c r="BI392" s="230">
        <f>IF(N392="nulová",J392,0)</f>
        <v>0</v>
      </c>
      <c r="BJ392" s="22" t="s">
        <v>83</v>
      </c>
      <c r="BK392" s="230">
        <f>ROUND(I392*H392,2)</f>
        <v>0</v>
      </c>
      <c r="BL392" s="22" t="s">
        <v>856</v>
      </c>
      <c r="BM392" s="22" t="s">
        <v>862</v>
      </c>
    </row>
    <row r="393" s="10" customFormat="1" ht="37.44" customHeight="1">
      <c r="B393" s="203"/>
      <c r="C393" s="204"/>
      <c r="D393" s="205" t="s">
        <v>74</v>
      </c>
      <c r="E393" s="206" t="s">
        <v>863</v>
      </c>
      <c r="F393" s="206" t="s">
        <v>93</v>
      </c>
      <c r="G393" s="204"/>
      <c r="H393" s="204"/>
      <c r="I393" s="207"/>
      <c r="J393" s="208">
        <f>BK393</f>
        <v>0</v>
      </c>
      <c r="K393" s="204"/>
      <c r="L393" s="209"/>
      <c r="M393" s="210"/>
      <c r="N393" s="211"/>
      <c r="O393" s="211"/>
      <c r="P393" s="212">
        <f>P394+P397</f>
        <v>0</v>
      </c>
      <c r="Q393" s="211"/>
      <c r="R393" s="212">
        <f>R394+R397</f>
        <v>0</v>
      </c>
      <c r="S393" s="211"/>
      <c r="T393" s="213">
        <f>T394+T397</f>
        <v>0</v>
      </c>
      <c r="AR393" s="214" t="s">
        <v>173</v>
      </c>
      <c r="AT393" s="215" t="s">
        <v>74</v>
      </c>
      <c r="AU393" s="215" t="s">
        <v>75</v>
      </c>
      <c r="AY393" s="214" t="s">
        <v>147</v>
      </c>
      <c r="BK393" s="216">
        <f>BK394+BK397</f>
        <v>0</v>
      </c>
    </row>
    <row r="394" s="10" customFormat="1" ht="19.92" customHeight="1">
      <c r="B394" s="203"/>
      <c r="C394" s="204"/>
      <c r="D394" s="205" t="s">
        <v>74</v>
      </c>
      <c r="E394" s="217" t="s">
        <v>864</v>
      </c>
      <c r="F394" s="217" t="s">
        <v>865</v>
      </c>
      <c r="G394" s="204"/>
      <c r="H394" s="204"/>
      <c r="I394" s="207"/>
      <c r="J394" s="218">
        <f>BK394</f>
        <v>0</v>
      </c>
      <c r="K394" s="204"/>
      <c r="L394" s="209"/>
      <c r="M394" s="210"/>
      <c r="N394" s="211"/>
      <c r="O394" s="211"/>
      <c r="P394" s="212">
        <f>SUM(P395:P396)</f>
        <v>0</v>
      </c>
      <c r="Q394" s="211"/>
      <c r="R394" s="212">
        <f>SUM(R395:R396)</f>
        <v>0</v>
      </c>
      <c r="S394" s="211"/>
      <c r="T394" s="213">
        <f>SUM(T395:T396)</f>
        <v>0</v>
      </c>
      <c r="AR394" s="214" t="s">
        <v>173</v>
      </c>
      <c r="AT394" s="215" t="s">
        <v>74</v>
      </c>
      <c r="AU394" s="215" t="s">
        <v>83</v>
      </c>
      <c r="AY394" s="214" t="s">
        <v>147</v>
      </c>
      <c r="BK394" s="216">
        <f>SUM(BK395:BK396)</f>
        <v>0</v>
      </c>
    </row>
    <row r="395" s="1" customFormat="1" ht="16.5" customHeight="1">
      <c r="B395" s="44"/>
      <c r="C395" s="219" t="s">
        <v>866</v>
      </c>
      <c r="D395" s="219" t="s">
        <v>150</v>
      </c>
      <c r="E395" s="220" t="s">
        <v>867</v>
      </c>
      <c r="F395" s="221" t="s">
        <v>868</v>
      </c>
      <c r="G395" s="222" t="s">
        <v>335</v>
      </c>
      <c r="H395" s="223">
        <v>1</v>
      </c>
      <c r="I395" s="224"/>
      <c r="J395" s="225">
        <f>ROUND(I395*H395,2)</f>
        <v>0</v>
      </c>
      <c r="K395" s="221" t="s">
        <v>23</v>
      </c>
      <c r="L395" s="70"/>
      <c r="M395" s="226" t="s">
        <v>23</v>
      </c>
      <c r="N395" s="227" t="s">
        <v>46</v>
      </c>
      <c r="O395" s="45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AR395" s="22" t="s">
        <v>869</v>
      </c>
      <c r="AT395" s="22" t="s">
        <v>150</v>
      </c>
      <c r="AU395" s="22" t="s">
        <v>85</v>
      </c>
      <c r="AY395" s="22" t="s">
        <v>147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22" t="s">
        <v>83</v>
      </c>
      <c r="BK395" s="230">
        <f>ROUND(I395*H395,2)</f>
        <v>0</v>
      </c>
      <c r="BL395" s="22" t="s">
        <v>869</v>
      </c>
      <c r="BM395" s="22" t="s">
        <v>870</v>
      </c>
    </row>
    <row r="396" s="11" customFormat="1">
      <c r="B396" s="231"/>
      <c r="C396" s="232"/>
      <c r="D396" s="233" t="s">
        <v>164</v>
      </c>
      <c r="E396" s="234" t="s">
        <v>23</v>
      </c>
      <c r="F396" s="235" t="s">
        <v>337</v>
      </c>
      <c r="G396" s="232"/>
      <c r="H396" s="236">
        <v>1</v>
      </c>
      <c r="I396" s="237"/>
      <c r="J396" s="232"/>
      <c r="K396" s="232"/>
      <c r="L396" s="238"/>
      <c r="M396" s="239"/>
      <c r="N396" s="240"/>
      <c r="O396" s="240"/>
      <c r="P396" s="240"/>
      <c r="Q396" s="240"/>
      <c r="R396" s="240"/>
      <c r="S396" s="240"/>
      <c r="T396" s="241"/>
      <c r="AT396" s="242" t="s">
        <v>164</v>
      </c>
      <c r="AU396" s="242" t="s">
        <v>85</v>
      </c>
      <c r="AV396" s="11" t="s">
        <v>85</v>
      </c>
      <c r="AW396" s="11" t="s">
        <v>38</v>
      </c>
      <c r="AX396" s="11" t="s">
        <v>83</v>
      </c>
      <c r="AY396" s="242" t="s">
        <v>147</v>
      </c>
    </row>
    <row r="397" s="10" customFormat="1" ht="29.88" customHeight="1">
      <c r="B397" s="203"/>
      <c r="C397" s="204"/>
      <c r="D397" s="205" t="s">
        <v>74</v>
      </c>
      <c r="E397" s="217" t="s">
        <v>871</v>
      </c>
      <c r="F397" s="217" t="s">
        <v>872</v>
      </c>
      <c r="G397" s="204"/>
      <c r="H397" s="204"/>
      <c r="I397" s="207"/>
      <c r="J397" s="218">
        <f>BK397</f>
        <v>0</v>
      </c>
      <c r="K397" s="204"/>
      <c r="L397" s="209"/>
      <c r="M397" s="210"/>
      <c r="N397" s="211"/>
      <c r="O397" s="211"/>
      <c r="P397" s="212">
        <f>P398</f>
        <v>0</v>
      </c>
      <c r="Q397" s="211"/>
      <c r="R397" s="212">
        <f>R398</f>
        <v>0</v>
      </c>
      <c r="S397" s="211"/>
      <c r="T397" s="213">
        <f>T398</f>
        <v>0</v>
      </c>
      <c r="AR397" s="214" t="s">
        <v>173</v>
      </c>
      <c r="AT397" s="215" t="s">
        <v>74</v>
      </c>
      <c r="AU397" s="215" t="s">
        <v>83</v>
      </c>
      <c r="AY397" s="214" t="s">
        <v>147</v>
      </c>
      <c r="BK397" s="216">
        <f>BK398</f>
        <v>0</v>
      </c>
    </row>
    <row r="398" s="1" customFormat="1" ht="25.5" customHeight="1">
      <c r="B398" s="44"/>
      <c r="C398" s="219" t="s">
        <v>873</v>
      </c>
      <c r="D398" s="219" t="s">
        <v>150</v>
      </c>
      <c r="E398" s="220" t="s">
        <v>874</v>
      </c>
      <c r="F398" s="221" t="s">
        <v>875</v>
      </c>
      <c r="G398" s="222" t="s">
        <v>335</v>
      </c>
      <c r="H398" s="223">
        <v>1</v>
      </c>
      <c r="I398" s="224"/>
      <c r="J398" s="225">
        <f>ROUND(I398*H398,2)</f>
        <v>0</v>
      </c>
      <c r="K398" s="221" t="s">
        <v>23</v>
      </c>
      <c r="L398" s="70"/>
      <c r="M398" s="226" t="s">
        <v>23</v>
      </c>
      <c r="N398" s="264" t="s">
        <v>46</v>
      </c>
      <c r="O398" s="265"/>
      <c r="P398" s="266">
        <f>O398*H398</f>
        <v>0</v>
      </c>
      <c r="Q398" s="266">
        <v>0</v>
      </c>
      <c r="R398" s="266">
        <f>Q398*H398</f>
        <v>0</v>
      </c>
      <c r="S398" s="266">
        <v>0</v>
      </c>
      <c r="T398" s="267">
        <f>S398*H398</f>
        <v>0</v>
      </c>
      <c r="AR398" s="22" t="s">
        <v>869</v>
      </c>
      <c r="AT398" s="22" t="s">
        <v>150</v>
      </c>
      <c r="AU398" s="22" t="s">
        <v>85</v>
      </c>
      <c r="AY398" s="22" t="s">
        <v>147</v>
      </c>
      <c r="BE398" s="230">
        <f>IF(N398="základní",J398,0)</f>
        <v>0</v>
      </c>
      <c r="BF398" s="230">
        <f>IF(N398="snížená",J398,0)</f>
        <v>0</v>
      </c>
      <c r="BG398" s="230">
        <f>IF(N398="zákl. přenesená",J398,0)</f>
        <v>0</v>
      </c>
      <c r="BH398" s="230">
        <f>IF(N398="sníž. přenesená",J398,0)</f>
        <v>0</v>
      </c>
      <c r="BI398" s="230">
        <f>IF(N398="nulová",J398,0)</f>
        <v>0</v>
      </c>
      <c r="BJ398" s="22" t="s">
        <v>83</v>
      </c>
      <c r="BK398" s="230">
        <f>ROUND(I398*H398,2)</f>
        <v>0</v>
      </c>
      <c r="BL398" s="22" t="s">
        <v>869</v>
      </c>
      <c r="BM398" s="22" t="s">
        <v>876</v>
      </c>
    </row>
    <row r="399" s="1" customFormat="1" ht="6.96" customHeight="1">
      <c r="B399" s="65"/>
      <c r="C399" s="66"/>
      <c r="D399" s="66"/>
      <c r="E399" s="66"/>
      <c r="F399" s="66"/>
      <c r="G399" s="66"/>
      <c r="H399" s="66"/>
      <c r="I399" s="164"/>
      <c r="J399" s="66"/>
      <c r="K399" s="66"/>
      <c r="L399" s="70"/>
    </row>
  </sheetData>
  <sheetProtection sheet="1" autoFilter="0" formatColumns="0" formatRows="0" objects="1" scenarios="1" spinCount="100000" saltValue="k3ctRvRfylKlFJabWK7Ky+keqz5Di5Q0X+Y9ujBq75UCKi5I60TYySkyuhazDV5ZdUBmuDv0PKS7WHZdhhgRcw==" hashValue="InSsCLwzovO+MucovFnDfgAB4MJjm5HL44Wq1SeD1bYz0ht8CAzRVWCfN4YAH38mI02YnQ9ajyJto/7Gft21bQ==" algorithmName="SHA-512" password="CC35"/>
  <autoFilter ref="C98:K398"/>
  <mergeCells count="10">
    <mergeCell ref="E7:H7"/>
    <mergeCell ref="E9:H9"/>
    <mergeCell ref="E24:H24"/>
    <mergeCell ref="E45:H45"/>
    <mergeCell ref="E47:H47"/>
    <mergeCell ref="J51:J52"/>
    <mergeCell ref="E89:H89"/>
    <mergeCell ref="E91:H91"/>
    <mergeCell ref="G1:H1"/>
    <mergeCell ref="L2:V2"/>
  </mergeCells>
  <hyperlinks>
    <hyperlink ref="F1:G1" location="C2" display="1) Krycí list soupisu"/>
    <hyperlink ref="G1:H1" location="C54" display="2) Rekapitulace"/>
    <hyperlink ref="J1" location="C9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95</v>
      </c>
      <c r="G1" s="137" t="s">
        <v>96</v>
      </c>
      <c r="H1" s="137"/>
      <c r="I1" s="138"/>
      <c r="J1" s="137" t="s">
        <v>97</v>
      </c>
      <c r="K1" s="136" t="s">
        <v>98</v>
      </c>
      <c r="L1" s="137" t="s">
        <v>99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88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85</v>
      </c>
    </row>
    <row r="4" ht="36.96" customHeight="1">
      <c r="B4" s="26"/>
      <c r="C4" s="27"/>
      <c r="D4" s="28" t="s">
        <v>100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Bytový dům ul. Míru č.p. 14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101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877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23</v>
      </c>
      <c r="G11" s="45"/>
      <c r="H11" s="45"/>
      <c r="I11" s="144" t="s">
        <v>22</v>
      </c>
      <c r="J11" s="33" t="s">
        <v>23</v>
      </c>
      <c r="K11" s="49"/>
    </row>
    <row r="12" s="1" customFormat="1" ht="14.4" customHeight="1">
      <c r="B12" s="44"/>
      <c r="C12" s="45"/>
      <c r="D12" s="38" t="s">
        <v>24</v>
      </c>
      <c r="E12" s="45"/>
      <c r="F12" s="33" t="s">
        <v>25</v>
      </c>
      <c r="G12" s="45"/>
      <c r="H12" s="45"/>
      <c r="I12" s="144" t="s">
        <v>26</v>
      </c>
      <c r="J12" s="145" t="str">
        <f>'Rekapitulace stavby'!AN8</f>
        <v>4. 3. 2018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28</v>
      </c>
      <c r="E14" s="45"/>
      <c r="F14" s="45"/>
      <c r="G14" s="45"/>
      <c r="H14" s="45"/>
      <c r="I14" s="144" t="s">
        <v>29</v>
      </c>
      <c r="J14" s="33" t="str">
        <f>IF('Rekapitulace stavby'!AN10="","",'Rekapitulace stavby'!AN10)</f>
        <v>00297313</v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>Město Třinec</v>
      </c>
      <c r="F15" s="45"/>
      <c r="G15" s="45"/>
      <c r="H15" s="45"/>
      <c r="I15" s="144" t="s">
        <v>32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33</v>
      </c>
      <c r="E17" s="45"/>
      <c r="F17" s="45"/>
      <c r="G17" s="45"/>
      <c r="H17" s="45"/>
      <c r="I17" s="144" t="s">
        <v>29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32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35</v>
      </c>
      <c r="E20" s="45"/>
      <c r="F20" s="45"/>
      <c r="G20" s="45"/>
      <c r="H20" s="45"/>
      <c r="I20" s="144" t="s">
        <v>29</v>
      </c>
      <c r="J20" s="33" t="str">
        <f>IF('Rekapitulace stavby'!AN16="","",'Rekapitulace stavby'!AN16)</f>
        <v>28640861</v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>Projekční kancelář lay-out s.r.o.</v>
      </c>
      <c r="F21" s="45"/>
      <c r="G21" s="45"/>
      <c r="H21" s="45"/>
      <c r="I21" s="144" t="s">
        <v>32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39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23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41</v>
      </c>
      <c r="E27" s="45"/>
      <c r="F27" s="45"/>
      <c r="G27" s="45"/>
      <c r="H27" s="45"/>
      <c r="I27" s="142"/>
      <c r="J27" s="153">
        <f>ROUND(J79,2)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43</v>
      </c>
      <c r="G29" s="45"/>
      <c r="H29" s="45"/>
      <c r="I29" s="154" t="s">
        <v>42</v>
      </c>
      <c r="J29" s="50" t="s">
        <v>44</v>
      </c>
      <c r="K29" s="49"/>
    </row>
    <row r="30" s="1" customFormat="1" ht="14.4" customHeight="1">
      <c r="B30" s="44"/>
      <c r="C30" s="45"/>
      <c r="D30" s="53" t="s">
        <v>45</v>
      </c>
      <c r="E30" s="53" t="s">
        <v>46</v>
      </c>
      <c r="F30" s="155">
        <f>ROUND(SUM(BE79:BE128), 2)</f>
        <v>0</v>
      </c>
      <c r="G30" s="45"/>
      <c r="H30" s="45"/>
      <c r="I30" s="156">
        <v>0.20999999999999999</v>
      </c>
      <c r="J30" s="155">
        <f>ROUND(ROUND((SUM(BE79:BE128)), 2)*I30, 2)</f>
        <v>0</v>
      </c>
      <c r="K30" s="49"/>
    </row>
    <row r="31" s="1" customFormat="1" ht="14.4" customHeight="1">
      <c r="B31" s="44"/>
      <c r="C31" s="45"/>
      <c r="D31" s="45"/>
      <c r="E31" s="53" t="s">
        <v>47</v>
      </c>
      <c r="F31" s="155">
        <f>ROUND(SUM(BF79:BF128), 2)</f>
        <v>0</v>
      </c>
      <c r="G31" s="45"/>
      <c r="H31" s="45"/>
      <c r="I31" s="156">
        <v>0.14999999999999999</v>
      </c>
      <c r="J31" s="155">
        <f>ROUND(ROUND((SUM(BF79:BF128)),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48</v>
      </c>
      <c r="F32" s="155">
        <f>ROUND(SUM(BG79:BG128),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49</v>
      </c>
      <c r="F33" s="155">
        <f>ROUND(SUM(BH79:BH128),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50</v>
      </c>
      <c r="F34" s="155">
        <f>ROUND(SUM(BI79:BI128),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51</v>
      </c>
      <c r="E36" s="96"/>
      <c r="F36" s="96"/>
      <c r="G36" s="159" t="s">
        <v>52</v>
      </c>
      <c r="H36" s="160" t="s">
        <v>53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103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Bytový dům ul. Míru č.p. 14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101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02 - Bleskosvod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24</v>
      </c>
      <c r="D49" s="45"/>
      <c r="E49" s="45"/>
      <c r="F49" s="33" t="str">
        <f>F12</f>
        <v>Obec Třinec</v>
      </c>
      <c r="G49" s="45"/>
      <c r="H49" s="45"/>
      <c r="I49" s="144" t="s">
        <v>26</v>
      </c>
      <c r="J49" s="145" t="str">
        <f>IF(J12="","",J12)</f>
        <v>4. 3. 2018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28</v>
      </c>
      <c r="D51" s="45"/>
      <c r="E51" s="45"/>
      <c r="F51" s="33" t="str">
        <f>E15</f>
        <v>Město Třinec</v>
      </c>
      <c r="G51" s="45"/>
      <c r="H51" s="45"/>
      <c r="I51" s="144" t="s">
        <v>35</v>
      </c>
      <c r="J51" s="42" t="str">
        <f>E21</f>
        <v>Projekční kancelář lay-out s.r.o.</v>
      </c>
      <c r="K51" s="49"/>
    </row>
    <row r="52" s="1" customFormat="1" ht="14.4" customHeight="1">
      <c r="B52" s="44"/>
      <c r="C52" s="38" t="s">
        <v>33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104</v>
      </c>
      <c r="D54" s="157"/>
      <c r="E54" s="157"/>
      <c r="F54" s="157"/>
      <c r="G54" s="157"/>
      <c r="H54" s="157"/>
      <c r="I54" s="171"/>
      <c r="J54" s="172" t="s">
        <v>105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106</v>
      </c>
      <c r="D56" s="45"/>
      <c r="E56" s="45"/>
      <c r="F56" s="45"/>
      <c r="G56" s="45"/>
      <c r="H56" s="45"/>
      <c r="I56" s="142"/>
      <c r="J56" s="153">
        <f>J79</f>
        <v>0</v>
      </c>
      <c r="K56" s="49"/>
      <c r="AU56" s="22" t="s">
        <v>107</v>
      </c>
    </row>
    <row r="57" s="7" customFormat="1" ht="24.96" customHeight="1">
      <c r="B57" s="175"/>
      <c r="C57" s="176"/>
      <c r="D57" s="177" t="s">
        <v>878</v>
      </c>
      <c r="E57" s="178"/>
      <c r="F57" s="178"/>
      <c r="G57" s="178"/>
      <c r="H57" s="178"/>
      <c r="I57" s="179"/>
      <c r="J57" s="180">
        <f>J80</f>
        <v>0</v>
      </c>
      <c r="K57" s="181"/>
    </row>
    <row r="58" s="7" customFormat="1" ht="24.96" customHeight="1">
      <c r="B58" s="175"/>
      <c r="C58" s="176"/>
      <c r="D58" s="177" t="s">
        <v>879</v>
      </c>
      <c r="E58" s="178"/>
      <c r="F58" s="178"/>
      <c r="G58" s="178"/>
      <c r="H58" s="178"/>
      <c r="I58" s="179"/>
      <c r="J58" s="180">
        <f>J110</f>
        <v>0</v>
      </c>
      <c r="K58" s="181"/>
    </row>
    <row r="59" s="7" customFormat="1" ht="24.96" customHeight="1">
      <c r="B59" s="175"/>
      <c r="C59" s="176"/>
      <c r="D59" s="177" t="s">
        <v>880</v>
      </c>
      <c r="E59" s="178"/>
      <c r="F59" s="178"/>
      <c r="G59" s="178"/>
      <c r="H59" s="178"/>
      <c r="I59" s="179"/>
      <c r="J59" s="180">
        <f>J122</f>
        <v>0</v>
      </c>
      <c r="K59" s="181"/>
    </row>
    <row r="60" s="1" customFormat="1" ht="21.84" customHeight="1">
      <c r="B60" s="44"/>
      <c r="C60" s="45"/>
      <c r="D60" s="45"/>
      <c r="E60" s="45"/>
      <c r="F60" s="45"/>
      <c r="G60" s="45"/>
      <c r="H60" s="45"/>
      <c r="I60" s="142"/>
      <c r="J60" s="45"/>
      <c r="K60" s="49"/>
    </row>
    <row r="61" s="1" customFormat="1" ht="6.96" customHeight="1">
      <c r="B61" s="65"/>
      <c r="C61" s="66"/>
      <c r="D61" s="66"/>
      <c r="E61" s="66"/>
      <c r="F61" s="66"/>
      <c r="G61" s="66"/>
      <c r="H61" s="66"/>
      <c r="I61" s="164"/>
      <c r="J61" s="66"/>
      <c r="K61" s="67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67"/>
      <c r="J65" s="69"/>
      <c r="K65" s="69"/>
      <c r="L65" s="70"/>
    </row>
    <row r="66" s="1" customFormat="1" ht="36.96" customHeight="1">
      <c r="B66" s="44"/>
      <c r="C66" s="71" t="s">
        <v>131</v>
      </c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6.96" customHeight="1">
      <c r="B67" s="44"/>
      <c r="C67" s="72"/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14.4" customHeight="1">
      <c r="B68" s="44"/>
      <c r="C68" s="74" t="s">
        <v>18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6.5" customHeight="1">
      <c r="B69" s="44"/>
      <c r="C69" s="72"/>
      <c r="D69" s="72"/>
      <c r="E69" s="190" t="str">
        <f>E7</f>
        <v>Bytový dům ul. Míru č.p. 14</v>
      </c>
      <c r="F69" s="74"/>
      <c r="G69" s="74"/>
      <c r="H69" s="74"/>
      <c r="I69" s="189"/>
      <c r="J69" s="72"/>
      <c r="K69" s="72"/>
      <c r="L69" s="70"/>
    </row>
    <row r="70" s="1" customFormat="1" ht="14.4" customHeight="1">
      <c r="B70" s="44"/>
      <c r="C70" s="74" t="s">
        <v>101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7.25" customHeight="1">
      <c r="B71" s="44"/>
      <c r="C71" s="72"/>
      <c r="D71" s="72"/>
      <c r="E71" s="80" t="str">
        <f>E9</f>
        <v>02 - Bleskosvod</v>
      </c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8" customHeight="1">
      <c r="B73" s="44"/>
      <c r="C73" s="74" t="s">
        <v>24</v>
      </c>
      <c r="D73" s="72"/>
      <c r="E73" s="72"/>
      <c r="F73" s="191" t="str">
        <f>F12</f>
        <v>Obec Třinec</v>
      </c>
      <c r="G73" s="72"/>
      <c r="H73" s="72"/>
      <c r="I73" s="192" t="s">
        <v>26</v>
      </c>
      <c r="J73" s="83" t="str">
        <f>IF(J12="","",J12)</f>
        <v>4. 3. 2018</v>
      </c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>
      <c r="B75" s="44"/>
      <c r="C75" s="74" t="s">
        <v>28</v>
      </c>
      <c r="D75" s="72"/>
      <c r="E75" s="72"/>
      <c r="F75" s="191" t="str">
        <f>E15</f>
        <v>Město Třinec</v>
      </c>
      <c r="G75" s="72"/>
      <c r="H75" s="72"/>
      <c r="I75" s="192" t="s">
        <v>35</v>
      </c>
      <c r="J75" s="191" t="str">
        <f>E21</f>
        <v>Projekční kancelář lay-out s.r.o.</v>
      </c>
      <c r="K75" s="72"/>
      <c r="L75" s="70"/>
    </row>
    <row r="76" s="1" customFormat="1" ht="14.4" customHeight="1">
      <c r="B76" s="44"/>
      <c r="C76" s="74" t="s">
        <v>33</v>
      </c>
      <c r="D76" s="72"/>
      <c r="E76" s="72"/>
      <c r="F76" s="191" t="str">
        <f>IF(E18="","",E18)</f>
        <v/>
      </c>
      <c r="G76" s="72"/>
      <c r="H76" s="72"/>
      <c r="I76" s="189"/>
      <c r="J76" s="72"/>
      <c r="K76" s="72"/>
      <c r="L76" s="70"/>
    </row>
    <row r="77" s="1" customFormat="1" ht="10.32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9" customFormat="1" ht="29.28" customHeight="1">
      <c r="B78" s="193"/>
      <c r="C78" s="194" t="s">
        <v>132</v>
      </c>
      <c r="D78" s="195" t="s">
        <v>60</v>
      </c>
      <c r="E78" s="195" t="s">
        <v>56</v>
      </c>
      <c r="F78" s="195" t="s">
        <v>133</v>
      </c>
      <c r="G78" s="195" t="s">
        <v>134</v>
      </c>
      <c r="H78" s="195" t="s">
        <v>135</v>
      </c>
      <c r="I78" s="196" t="s">
        <v>136</v>
      </c>
      <c r="J78" s="195" t="s">
        <v>105</v>
      </c>
      <c r="K78" s="197" t="s">
        <v>137</v>
      </c>
      <c r="L78" s="198"/>
      <c r="M78" s="100" t="s">
        <v>138</v>
      </c>
      <c r="N78" s="101" t="s">
        <v>45</v>
      </c>
      <c r="O78" s="101" t="s">
        <v>139</v>
      </c>
      <c r="P78" s="101" t="s">
        <v>140</v>
      </c>
      <c r="Q78" s="101" t="s">
        <v>141</v>
      </c>
      <c r="R78" s="101" t="s">
        <v>142</v>
      </c>
      <c r="S78" s="101" t="s">
        <v>143</v>
      </c>
      <c r="T78" s="102" t="s">
        <v>144</v>
      </c>
    </row>
    <row r="79" s="1" customFormat="1" ht="29.28" customHeight="1">
      <c r="B79" s="44"/>
      <c r="C79" s="106" t="s">
        <v>106</v>
      </c>
      <c r="D79" s="72"/>
      <c r="E79" s="72"/>
      <c r="F79" s="72"/>
      <c r="G79" s="72"/>
      <c r="H79" s="72"/>
      <c r="I79" s="189"/>
      <c r="J79" s="199">
        <f>BK79</f>
        <v>0</v>
      </c>
      <c r="K79" s="72"/>
      <c r="L79" s="70"/>
      <c r="M79" s="103"/>
      <c r="N79" s="104"/>
      <c r="O79" s="104"/>
      <c r="P79" s="200">
        <f>P80+P110+P122</f>
        <v>0</v>
      </c>
      <c r="Q79" s="104"/>
      <c r="R79" s="200">
        <f>R80+R110+R122</f>
        <v>0</v>
      </c>
      <c r="S79" s="104"/>
      <c r="T79" s="201">
        <f>T80+T110+T122</f>
        <v>0</v>
      </c>
      <c r="AT79" s="22" t="s">
        <v>74</v>
      </c>
      <c r="AU79" s="22" t="s">
        <v>107</v>
      </c>
      <c r="BK79" s="202">
        <f>BK80+BK110+BK122</f>
        <v>0</v>
      </c>
    </row>
    <row r="80" s="10" customFormat="1" ht="37.44" customHeight="1">
      <c r="B80" s="203"/>
      <c r="C80" s="204"/>
      <c r="D80" s="205" t="s">
        <v>74</v>
      </c>
      <c r="E80" s="206" t="s">
        <v>881</v>
      </c>
      <c r="F80" s="206" t="s">
        <v>882</v>
      </c>
      <c r="G80" s="204"/>
      <c r="H80" s="204"/>
      <c r="I80" s="207"/>
      <c r="J80" s="208">
        <f>BK80</f>
        <v>0</v>
      </c>
      <c r="K80" s="204"/>
      <c r="L80" s="209"/>
      <c r="M80" s="210"/>
      <c r="N80" s="211"/>
      <c r="O80" s="211"/>
      <c r="P80" s="212">
        <f>SUM(P81:P109)</f>
        <v>0</v>
      </c>
      <c r="Q80" s="211"/>
      <c r="R80" s="212">
        <f>SUM(R81:R109)</f>
        <v>0</v>
      </c>
      <c r="S80" s="211"/>
      <c r="T80" s="213">
        <f>SUM(T81:T109)</f>
        <v>0</v>
      </c>
      <c r="AR80" s="214" t="s">
        <v>83</v>
      </c>
      <c r="AT80" s="215" t="s">
        <v>74</v>
      </c>
      <c r="AU80" s="215" t="s">
        <v>75</v>
      </c>
      <c r="AY80" s="214" t="s">
        <v>147</v>
      </c>
      <c r="BK80" s="216">
        <f>SUM(BK81:BK109)</f>
        <v>0</v>
      </c>
    </row>
    <row r="81" s="1" customFormat="1" ht="16.5" customHeight="1">
      <c r="B81" s="44"/>
      <c r="C81" s="219" t="s">
        <v>83</v>
      </c>
      <c r="D81" s="219" t="s">
        <v>150</v>
      </c>
      <c r="E81" s="220" t="s">
        <v>83</v>
      </c>
      <c r="F81" s="221" t="s">
        <v>883</v>
      </c>
      <c r="G81" s="222" t="s">
        <v>884</v>
      </c>
      <c r="H81" s="223">
        <v>3</v>
      </c>
      <c r="I81" s="224"/>
      <c r="J81" s="225">
        <f>ROUND(I81*H81,2)</f>
        <v>0</v>
      </c>
      <c r="K81" s="221" t="s">
        <v>23</v>
      </c>
      <c r="L81" s="70"/>
      <c r="M81" s="226" t="s">
        <v>23</v>
      </c>
      <c r="N81" s="227" t="s">
        <v>46</v>
      </c>
      <c r="O81" s="45"/>
      <c r="P81" s="228">
        <f>O81*H81</f>
        <v>0</v>
      </c>
      <c r="Q81" s="228">
        <v>0</v>
      </c>
      <c r="R81" s="228">
        <f>Q81*H81</f>
        <v>0</v>
      </c>
      <c r="S81" s="228">
        <v>0</v>
      </c>
      <c r="T81" s="229">
        <f>S81*H81</f>
        <v>0</v>
      </c>
      <c r="AR81" s="22" t="s">
        <v>155</v>
      </c>
      <c r="AT81" s="22" t="s">
        <v>150</v>
      </c>
      <c r="AU81" s="22" t="s">
        <v>83</v>
      </c>
      <c r="AY81" s="22" t="s">
        <v>147</v>
      </c>
      <c r="BE81" s="230">
        <f>IF(N81="základní",J81,0)</f>
        <v>0</v>
      </c>
      <c r="BF81" s="230">
        <f>IF(N81="snížená",J81,0)</f>
        <v>0</v>
      </c>
      <c r="BG81" s="230">
        <f>IF(N81="zákl. přenesená",J81,0)</f>
        <v>0</v>
      </c>
      <c r="BH81" s="230">
        <f>IF(N81="sníž. přenesená",J81,0)</f>
        <v>0</v>
      </c>
      <c r="BI81" s="230">
        <f>IF(N81="nulová",J81,0)</f>
        <v>0</v>
      </c>
      <c r="BJ81" s="22" t="s">
        <v>83</v>
      </c>
      <c r="BK81" s="230">
        <f>ROUND(I81*H81,2)</f>
        <v>0</v>
      </c>
      <c r="BL81" s="22" t="s">
        <v>155</v>
      </c>
      <c r="BM81" s="22" t="s">
        <v>85</v>
      </c>
    </row>
    <row r="82" s="1" customFormat="1" ht="16.5" customHeight="1">
      <c r="B82" s="44"/>
      <c r="C82" s="219" t="s">
        <v>85</v>
      </c>
      <c r="D82" s="219" t="s">
        <v>150</v>
      </c>
      <c r="E82" s="220" t="s">
        <v>85</v>
      </c>
      <c r="F82" s="221" t="s">
        <v>885</v>
      </c>
      <c r="G82" s="222" t="s">
        <v>200</v>
      </c>
      <c r="H82" s="223">
        <v>1</v>
      </c>
      <c r="I82" s="224"/>
      <c r="J82" s="225">
        <f>ROUND(I82*H82,2)</f>
        <v>0</v>
      </c>
      <c r="K82" s="221" t="s">
        <v>23</v>
      </c>
      <c r="L82" s="70"/>
      <c r="M82" s="226" t="s">
        <v>23</v>
      </c>
      <c r="N82" s="227" t="s">
        <v>46</v>
      </c>
      <c r="O82" s="45"/>
      <c r="P82" s="228">
        <f>O82*H82</f>
        <v>0</v>
      </c>
      <c r="Q82" s="228">
        <v>0</v>
      </c>
      <c r="R82" s="228">
        <f>Q82*H82</f>
        <v>0</v>
      </c>
      <c r="S82" s="228">
        <v>0</v>
      </c>
      <c r="T82" s="229">
        <f>S82*H82</f>
        <v>0</v>
      </c>
      <c r="AR82" s="22" t="s">
        <v>155</v>
      </c>
      <c r="AT82" s="22" t="s">
        <v>150</v>
      </c>
      <c r="AU82" s="22" t="s">
        <v>83</v>
      </c>
      <c r="AY82" s="22" t="s">
        <v>147</v>
      </c>
      <c r="BE82" s="230">
        <f>IF(N82="základní",J82,0)</f>
        <v>0</v>
      </c>
      <c r="BF82" s="230">
        <f>IF(N82="snížená",J82,0)</f>
        <v>0</v>
      </c>
      <c r="BG82" s="230">
        <f>IF(N82="zákl. přenesená",J82,0)</f>
        <v>0</v>
      </c>
      <c r="BH82" s="230">
        <f>IF(N82="sníž. přenesená",J82,0)</f>
        <v>0</v>
      </c>
      <c r="BI82" s="230">
        <f>IF(N82="nulová",J82,0)</f>
        <v>0</v>
      </c>
      <c r="BJ82" s="22" t="s">
        <v>83</v>
      </c>
      <c r="BK82" s="230">
        <f>ROUND(I82*H82,2)</f>
        <v>0</v>
      </c>
      <c r="BL82" s="22" t="s">
        <v>155</v>
      </c>
      <c r="BM82" s="22" t="s">
        <v>155</v>
      </c>
    </row>
    <row r="83" s="1" customFormat="1" ht="16.5" customHeight="1">
      <c r="B83" s="44"/>
      <c r="C83" s="219" t="s">
        <v>160</v>
      </c>
      <c r="D83" s="219" t="s">
        <v>150</v>
      </c>
      <c r="E83" s="220" t="s">
        <v>160</v>
      </c>
      <c r="F83" s="221" t="s">
        <v>886</v>
      </c>
      <c r="G83" s="222" t="s">
        <v>884</v>
      </c>
      <c r="H83" s="223">
        <v>3</v>
      </c>
      <c r="I83" s="224"/>
      <c r="J83" s="225">
        <f>ROUND(I83*H83,2)</f>
        <v>0</v>
      </c>
      <c r="K83" s="221" t="s">
        <v>23</v>
      </c>
      <c r="L83" s="70"/>
      <c r="M83" s="226" t="s">
        <v>23</v>
      </c>
      <c r="N83" s="227" t="s">
        <v>46</v>
      </c>
      <c r="O83" s="45"/>
      <c r="P83" s="228">
        <f>O83*H83</f>
        <v>0</v>
      </c>
      <c r="Q83" s="228">
        <v>0</v>
      </c>
      <c r="R83" s="228">
        <f>Q83*H83</f>
        <v>0</v>
      </c>
      <c r="S83" s="228">
        <v>0</v>
      </c>
      <c r="T83" s="229">
        <f>S83*H83</f>
        <v>0</v>
      </c>
      <c r="AR83" s="22" t="s">
        <v>155</v>
      </c>
      <c r="AT83" s="22" t="s">
        <v>150</v>
      </c>
      <c r="AU83" s="22" t="s">
        <v>83</v>
      </c>
      <c r="AY83" s="22" t="s">
        <v>147</v>
      </c>
      <c r="BE83" s="230">
        <f>IF(N83="základní",J83,0)</f>
        <v>0</v>
      </c>
      <c r="BF83" s="230">
        <f>IF(N83="snížená",J83,0)</f>
        <v>0</v>
      </c>
      <c r="BG83" s="230">
        <f>IF(N83="zákl. přenesená",J83,0)</f>
        <v>0</v>
      </c>
      <c r="BH83" s="230">
        <f>IF(N83="sníž. přenesená",J83,0)</f>
        <v>0</v>
      </c>
      <c r="BI83" s="230">
        <f>IF(N83="nulová",J83,0)</f>
        <v>0</v>
      </c>
      <c r="BJ83" s="22" t="s">
        <v>83</v>
      </c>
      <c r="BK83" s="230">
        <f>ROUND(I83*H83,2)</f>
        <v>0</v>
      </c>
      <c r="BL83" s="22" t="s">
        <v>155</v>
      </c>
      <c r="BM83" s="22" t="s">
        <v>148</v>
      </c>
    </row>
    <row r="84" s="1" customFormat="1" ht="16.5" customHeight="1">
      <c r="B84" s="44"/>
      <c r="C84" s="219" t="s">
        <v>155</v>
      </c>
      <c r="D84" s="219" t="s">
        <v>150</v>
      </c>
      <c r="E84" s="220" t="s">
        <v>155</v>
      </c>
      <c r="F84" s="221" t="s">
        <v>887</v>
      </c>
      <c r="G84" s="222" t="s">
        <v>200</v>
      </c>
      <c r="H84" s="223">
        <v>20</v>
      </c>
      <c r="I84" s="224"/>
      <c r="J84" s="225">
        <f>ROUND(I84*H84,2)</f>
        <v>0</v>
      </c>
      <c r="K84" s="221" t="s">
        <v>23</v>
      </c>
      <c r="L84" s="70"/>
      <c r="M84" s="226" t="s">
        <v>23</v>
      </c>
      <c r="N84" s="227" t="s">
        <v>46</v>
      </c>
      <c r="O84" s="45"/>
      <c r="P84" s="228">
        <f>O84*H84</f>
        <v>0</v>
      </c>
      <c r="Q84" s="228">
        <v>0</v>
      </c>
      <c r="R84" s="228">
        <f>Q84*H84</f>
        <v>0</v>
      </c>
      <c r="S84" s="228">
        <v>0</v>
      </c>
      <c r="T84" s="229">
        <f>S84*H84</f>
        <v>0</v>
      </c>
      <c r="AR84" s="22" t="s">
        <v>155</v>
      </c>
      <c r="AT84" s="22" t="s">
        <v>150</v>
      </c>
      <c r="AU84" s="22" t="s">
        <v>83</v>
      </c>
      <c r="AY84" s="22" t="s">
        <v>147</v>
      </c>
      <c r="BE84" s="230">
        <f>IF(N84="základní",J84,0)</f>
        <v>0</v>
      </c>
      <c r="BF84" s="230">
        <f>IF(N84="snížená",J84,0)</f>
        <v>0</v>
      </c>
      <c r="BG84" s="230">
        <f>IF(N84="zákl. přenesená",J84,0)</f>
        <v>0</v>
      </c>
      <c r="BH84" s="230">
        <f>IF(N84="sníž. přenesená",J84,0)</f>
        <v>0</v>
      </c>
      <c r="BI84" s="230">
        <f>IF(N84="nulová",J84,0)</f>
        <v>0</v>
      </c>
      <c r="BJ84" s="22" t="s">
        <v>83</v>
      </c>
      <c r="BK84" s="230">
        <f>ROUND(I84*H84,2)</f>
        <v>0</v>
      </c>
      <c r="BL84" s="22" t="s">
        <v>155</v>
      </c>
      <c r="BM84" s="22" t="s">
        <v>186</v>
      </c>
    </row>
    <row r="85" s="1" customFormat="1" ht="16.5" customHeight="1">
      <c r="B85" s="44"/>
      <c r="C85" s="219" t="s">
        <v>173</v>
      </c>
      <c r="D85" s="219" t="s">
        <v>150</v>
      </c>
      <c r="E85" s="220" t="s">
        <v>173</v>
      </c>
      <c r="F85" s="221" t="s">
        <v>888</v>
      </c>
      <c r="G85" s="222" t="s">
        <v>200</v>
      </c>
      <c r="H85" s="223">
        <v>58</v>
      </c>
      <c r="I85" s="224"/>
      <c r="J85" s="225">
        <f>ROUND(I85*H85,2)</f>
        <v>0</v>
      </c>
      <c r="K85" s="221" t="s">
        <v>23</v>
      </c>
      <c r="L85" s="70"/>
      <c r="M85" s="226" t="s">
        <v>23</v>
      </c>
      <c r="N85" s="227" t="s">
        <v>46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155</v>
      </c>
      <c r="AT85" s="22" t="s">
        <v>150</v>
      </c>
      <c r="AU85" s="22" t="s">
        <v>83</v>
      </c>
      <c r="AY85" s="22" t="s">
        <v>147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83</v>
      </c>
      <c r="BK85" s="230">
        <f>ROUND(I85*H85,2)</f>
        <v>0</v>
      </c>
      <c r="BL85" s="22" t="s">
        <v>155</v>
      </c>
      <c r="BM85" s="22" t="s">
        <v>193</v>
      </c>
    </row>
    <row r="86" s="1" customFormat="1" ht="16.5" customHeight="1">
      <c r="B86" s="44"/>
      <c r="C86" s="219" t="s">
        <v>148</v>
      </c>
      <c r="D86" s="219" t="s">
        <v>150</v>
      </c>
      <c r="E86" s="220" t="s">
        <v>148</v>
      </c>
      <c r="F86" s="221" t="s">
        <v>889</v>
      </c>
      <c r="G86" s="222" t="s">
        <v>200</v>
      </c>
      <c r="H86" s="223">
        <v>42</v>
      </c>
      <c r="I86" s="224"/>
      <c r="J86" s="225">
        <f>ROUND(I86*H86,2)</f>
        <v>0</v>
      </c>
      <c r="K86" s="221" t="s">
        <v>23</v>
      </c>
      <c r="L86" s="70"/>
      <c r="M86" s="226" t="s">
        <v>23</v>
      </c>
      <c r="N86" s="227" t="s">
        <v>46</v>
      </c>
      <c r="O86" s="45"/>
      <c r="P86" s="228">
        <f>O86*H86</f>
        <v>0</v>
      </c>
      <c r="Q86" s="228">
        <v>0</v>
      </c>
      <c r="R86" s="228">
        <f>Q86*H86</f>
        <v>0</v>
      </c>
      <c r="S86" s="228">
        <v>0</v>
      </c>
      <c r="T86" s="229">
        <f>S86*H86</f>
        <v>0</v>
      </c>
      <c r="AR86" s="22" t="s">
        <v>155</v>
      </c>
      <c r="AT86" s="22" t="s">
        <v>150</v>
      </c>
      <c r="AU86" s="22" t="s">
        <v>83</v>
      </c>
      <c r="AY86" s="22" t="s">
        <v>147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22" t="s">
        <v>83</v>
      </c>
      <c r="BK86" s="230">
        <f>ROUND(I86*H86,2)</f>
        <v>0</v>
      </c>
      <c r="BL86" s="22" t="s">
        <v>155</v>
      </c>
      <c r="BM86" s="22" t="s">
        <v>203</v>
      </c>
    </row>
    <row r="87" s="1" customFormat="1" ht="16.5" customHeight="1">
      <c r="B87" s="44"/>
      <c r="C87" s="219" t="s">
        <v>182</v>
      </c>
      <c r="D87" s="219" t="s">
        <v>150</v>
      </c>
      <c r="E87" s="220" t="s">
        <v>182</v>
      </c>
      <c r="F87" s="221" t="s">
        <v>890</v>
      </c>
      <c r="G87" s="222" t="s">
        <v>200</v>
      </c>
      <c r="H87" s="223">
        <v>7</v>
      </c>
      <c r="I87" s="224"/>
      <c r="J87" s="225">
        <f>ROUND(I87*H87,2)</f>
        <v>0</v>
      </c>
      <c r="K87" s="221" t="s">
        <v>23</v>
      </c>
      <c r="L87" s="70"/>
      <c r="M87" s="226" t="s">
        <v>23</v>
      </c>
      <c r="N87" s="227" t="s">
        <v>46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155</v>
      </c>
      <c r="AT87" s="22" t="s">
        <v>150</v>
      </c>
      <c r="AU87" s="22" t="s">
        <v>83</v>
      </c>
      <c r="AY87" s="22" t="s">
        <v>147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83</v>
      </c>
      <c r="BK87" s="230">
        <f>ROUND(I87*H87,2)</f>
        <v>0</v>
      </c>
      <c r="BL87" s="22" t="s">
        <v>155</v>
      </c>
      <c r="BM87" s="22" t="s">
        <v>211</v>
      </c>
    </row>
    <row r="88" s="1" customFormat="1" ht="16.5" customHeight="1">
      <c r="B88" s="44"/>
      <c r="C88" s="219" t="s">
        <v>186</v>
      </c>
      <c r="D88" s="219" t="s">
        <v>150</v>
      </c>
      <c r="E88" s="220" t="s">
        <v>186</v>
      </c>
      <c r="F88" s="221" t="s">
        <v>891</v>
      </c>
      <c r="G88" s="222" t="s">
        <v>884</v>
      </c>
      <c r="H88" s="223">
        <v>20</v>
      </c>
      <c r="I88" s="224"/>
      <c r="J88" s="225">
        <f>ROUND(I88*H88,2)</f>
        <v>0</v>
      </c>
      <c r="K88" s="221" t="s">
        <v>23</v>
      </c>
      <c r="L88" s="70"/>
      <c r="M88" s="226" t="s">
        <v>23</v>
      </c>
      <c r="N88" s="227" t="s">
        <v>46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AR88" s="22" t="s">
        <v>155</v>
      </c>
      <c r="AT88" s="22" t="s">
        <v>150</v>
      </c>
      <c r="AU88" s="22" t="s">
        <v>83</v>
      </c>
      <c r="AY88" s="22" t="s">
        <v>147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83</v>
      </c>
      <c r="BK88" s="230">
        <f>ROUND(I88*H88,2)</f>
        <v>0</v>
      </c>
      <c r="BL88" s="22" t="s">
        <v>155</v>
      </c>
      <c r="BM88" s="22" t="s">
        <v>220</v>
      </c>
    </row>
    <row r="89" s="1" customFormat="1" ht="16.5" customHeight="1">
      <c r="B89" s="44"/>
      <c r="C89" s="219" t="s">
        <v>171</v>
      </c>
      <c r="D89" s="219" t="s">
        <v>150</v>
      </c>
      <c r="E89" s="220" t="s">
        <v>171</v>
      </c>
      <c r="F89" s="221" t="s">
        <v>892</v>
      </c>
      <c r="G89" s="222" t="s">
        <v>884</v>
      </c>
      <c r="H89" s="223">
        <v>45</v>
      </c>
      <c r="I89" s="224"/>
      <c r="J89" s="225">
        <f>ROUND(I89*H89,2)</f>
        <v>0</v>
      </c>
      <c r="K89" s="221" t="s">
        <v>23</v>
      </c>
      <c r="L89" s="70"/>
      <c r="M89" s="226" t="s">
        <v>23</v>
      </c>
      <c r="N89" s="227" t="s">
        <v>46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AR89" s="22" t="s">
        <v>155</v>
      </c>
      <c r="AT89" s="22" t="s">
        <v>150</v>
      </c>
      <c r="AU89" s="22" t="s">
        <v>83</v>
      </c>
      <c r="AY89" s="22" t="s">
        <v>147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83</v>
      </c>
      <c r="BK89" s="230">
        <f>ROUND(I89*H89,2)</f>
        <v>0</v>
      </c>
      <c r="BL89" s="22" t="s">
        <v>155</v>
      </c>
      <c r="BM89" s="22" t="s">
        <v>230</v>
      </c>
    </row>
    <row r="90" s="1" customFormat="1" ht="16.5" customHeight="1">
      <c r="B90" s="44"/>
      <c r="C90" s="219" t="s">
        <v>193</v>
      </c>
      <c r="D90" s="219" t="s">
        <v>150</v>
      </c>
      <c r="E90" s="220" t="s">
        <v>193</v>
      </c>
      <c r="F90" s="221" t="s">
        <v>893</v>
      </c>
      <c r="G90" s="222" t="s">
        <v>884</v>
      </c>
      <c r="H90" s="223">
        <v>36</v>
      </c>
      <c r="I90" s="224"/>
      <c r="J90" s="225">
        <f>ROUND(I90*H90,2)</f>
        <v>0</v>
      </c>
      <c r="K90" s="221" t="s">
        <v>23</v>
      </c>
      <c r="L90" s="70"/>
      <c r="M90" s="226" t="s">
        <v>23</v>
      </c>
      <c r="N90" s="227" t="s">
        <v>46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AR90" s="22" t="s">
        <v>155</v>
      </c>
      <c r="AT90" s="22" t="s">
        <v>150</v>
      </c>
      <c r="AU90" s="22" t="s">
        <v>83</v>
      </c>
      <c r="AY90" s="22" t="s">
        <v>147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83</v>
      </c>
      <c r="BK90" s="230">
        <f>ROUND(I90*H90,2)</f>
        <v>0</v>
      </c>
      <c r="BL90" s="22" t="s">
        <v>155</v>
      </c>
      <c r="BM90" s="22" t="s">
        <v>242</v>
      </c>
    </row>
    <row r="91" s="1" customFormat="1" ht="16.5" customHeight="1">
      <c r="B91" s="44"/>
      <c r="C91" s="219" t="s">
        <v>197</v>
      </c>
      <c r="D91" s="219" t="s">
        <v>150</v>
      </c>
      <c r="E91" s="220" t="s">
        <v>197</v>
      </c>
      <c r="F91" s="221" t="s">
        <v>894</v>
      </c>
      <c r="G91" s="222" t="s">
        <v>884</v>
      </c>
      <c r="H91" s="223">
        <v>8</v>
      </c>
      <c r="I91" s="224"/>
      <c r="J91" s="225">
        <f>ROUND(I91*H91,2)</f>
        <v>0</v>
      </c>
      <c r="K91" s="221" t="s">
        <v>23</v>
      </c>
      <c r="L91" s="70"/>
      <c r="M91" s="226" t="s">
        <v>23</v>
      </c>
      <c r="N91" s="227" t="s">
        <v>46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22" t="s">
        <v>155</v>
      </c>
      <c r="AT91" s="22" t="s">
        <v>150</v>
      </c>
      <c r="AU91" s="22" t="s">
        <v>83</v>
      </c>
      <c r="AY91" s="22" t="s">
        <v>147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83</v>
      </c>
      <c r="BK91" s="230">
        <f>ROUND(I91*H91,2)</f>
        <v>0</v>
      </c>
      <c r="BL91" s="22" t="s">
        <v>155</v>
      </c>
      <c r="BM91" s="22" t="s">
        <v>250</v>
      </c>
    </row>
    <row r="92" s="1" customFormat="1" ht="16.5" customHeight="1">
      <c r="B92" s="44"/>
      <c r="C92" s="219" t="s">
        <v>203</v>
      </c>
      <c r="D92" s="219" t="s">
        <v>150</v>
      </c>
      <c r="E92" s="220" t="s">
        <v>203</v>
      </c>
      <c r="F92" s="221" t="s">
        <v>895</v>
      </c>
      <c r="G92" s="222" t="s">
        <v>884</v>
      </c>
      <c r="H92" s="223">
        <v>21</v>
      </c>
      <c r="I92" s="224"/>
      <c r="J92" s="225">
        <f>ROUND(I92*H92,2)</f>
        <v>0</v>
      </c>
      <c r="K92" s="221" t="s">
        <v>23</v>
      </c>
      <c r="L92" s="70"/>
      <c r="M92" s="226" t="s">
        <v>23</v>
      </c>
      <c r="N92" s="227" t="s">
        <v>46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AR92" s="22" t="s">
        <v>155</v>
      </c>
      <c r="AT92" s="22" t="s">
        <v>150</v>
      </c>
      <c r="AU92" s="22" t="s">
        <v>83</v>
      </c>
      <c r="AY92" s="22" t="s">
        <v>147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83</v>
      </c>
      <c r="BK92" s="230">
        <f>ROUND(I92*H92,2)</f>
        <v>0</v>
      </c>
      <c r="BL92" s="22" t="s">
        <v>155</v>
      </c>
      <c r="BM92" s="22" t="s">
        <v>264</v>
      </c>
    </row>
    <row r="93" s="1" customFormat="1" ht="16.5" customHeight="1">
      <c r="B93" s="44"/>
      <c r="C93" s="219" t="s">
        <v>207</v>
      </c>
      <c r="D93" s="219" t="s">
        <v>150</v>
      </c>
      <c r="E93" s="220" t="s">
        <v>207</v>
      </c>
      <c r="F93" s="221" t="s">
        <v>896</v>
      </c>
      <c r="G93" s="222" t="s">
        <v>884</v>
      </c>
      <c r="H93" s="223">
        <v>7</v>
      </c>
      <c r="I93" s="224"/>
      <c r="J93" s="225">
        <f>ROUND(I93*H93,2)</f>
        <v>0</v>
      </c>
      <c r="K93" s="221" t="s">
        <v>23</v>
      </c>
      <c r="L93" s="70"/>
      <c r="M93" s="226" t="s">
        <v>23</v>
      </c>
      <c r="N93" s="227" t="s">
        <v>46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AR93" s="22" t="s">
        <v>155</v>
      </c>
      <c r="AT93" s="22" t="s">
        <v>150</v>
      </c>
      <c r="AU93" s="22" t="s">
        <v>83</v>
      </c>
      <c r="AY93" s="22" t="s">
        <v>147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83</v>
      </c>
      <c r="BK93" s="230">
        <f>ROUND(I93*H93,2)</f>
        <v>0</v>
      </c>
      <c r="BL93" s="22" t="s">
        <v>155</v>
      </c>
      <c r="BM93" s="22" t="s">
        <v>276</v>
      </c>
    </row>
    <row r="94" s="1" customFormat="1" ht="16.5" customHeight="1">
      <c r="B94" s="44"/>
      <c r="C94" s="219" t="s">
        <v>211</v>
      </c>
      <c r="D94" s="219" t="s">
        <v>150</v>
      </c>
      <c r="E94" s="220" t="s">
        <v>211</v>
      </c>
      <c r="F94" s="221" t="s">
        <v>897</v>
      </c>
      <c r="G94" s="222" t="s">
        <v>200</v>
      </c>
      <c r="H94" s="223">
        <v>17</v>
      </c>
      <c r="I94" s="224"/>
      <c r="J94" s="225">
        <f>ROUND(I94*H94,2)</f>
        <v>0</v>
      </c>
      <c r="K94" s="221" t="s">
        <v>23</v>
      </c>
      <c r="L94" s="70"/>
      <c r="M94" s="226" t="s">
        <v>23</v>
      </c>
      <c r="N94" s="227" t="s">
        <v>46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2" t="s">
        <v>155</v>
      </c>
      <c r="AT94" s="22" t="s">
        <v>150</v>
      </c>
      <c r="AU94" s="22" t="s">
        <v>83</v>
      </c>
      <c r="AY94" s="22" t="s">
        <v>147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83</v>
      </c>
      <c r="BK94" s="230">
        <f>ROUND(I94*H94,2)</f>
        <v>0</v>
      </c>
      <c r="BL94" s="22" t="s">
        <v>155</v>
      </c>
      <c r="BM94" s="22" t="s">
        <v>286</v>
      </c>
    </row>
    <row r="95" s="1" customFormat="1" ht="16.5" customHeight="1">
      <c r="B95" s="44"/>
      <c r="C95" s="219" t="s">
        <v>10</v>
      </c>
      <c r="D95" s="219" t="s">
        <v>150</v>
      </c>
      <c r="E95" s="220" t="s">
        <v>10</v>
      </c>
      <c r="F95" s="221" t="s">
        <v>898</v>
      </c>
      <c r="G95" s="222" t="s">
        <v>200</v>
      </c>
      <c r="H95" s="223">
        <v>50</v>
      </c>
      <c r="I95" s="224"/>
      <c r="J95" s="225">
        <f>ROUND(I95*H95,2)</f>
        <v>0</v>
      </c>
      <c r="K95" s="221" t="s">
        <v>23</v>
      </c>
      <c r="L95" s="70"/>
      <c r="M95" s="226" t="s">
        <v>23</v>
      </c>
      <c r="N95" s="227" t="s">
        <v>46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2" t="s">
        <v>155</v>
      </c>
      <c r="AT95" s="22" t="s">
        <v>150</v>
      </c>
      <c r="AU95" s="22" t="s">
        <v>83</v>
      </c>
      <c r="AY95" s="22" t="s">
        <v>147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83</v>
      </c>
      <c r="BK95" s="230">
        <f>ROUND(I95*H95,2)</f>
        <v>0</v>
      </c>
      <c r="BL95" s="22" t="s">
        <v>155</v>
      </c>
      <c r="BM95" s="22" t="s">
        <v>298</v>
      </c>
    </row>
    <row r="96" s="1" customFormat="1" ht="16.5" customHeight="1">
      <c r="B96" s="44"/>
      <c r="C96" s="219" t="s">
        <v>220</v>
      </c>
      <c r="D96" s="219" t="s">
        <v>150</v>
      </c>
      <c r="E96" s="220" t="s">
        <v>220</v>
      </c>
      <c r="F96" s="221" t="s">
        <v>899</v>
      </c>
      <c r="G96" s="222" t="s">
        <v>884</v>
      </c>
      <c r="H96" s="223">
        <v>1</v>
      </c>
      <c r="I96" s="224"/>
      <c r="J96" s="225">
        <f>ROUND(I96*H96,2)</f>
        <v>0</v>
      </c>
      <c r="K96" s="221" t="s">
        <v>23</v>
      </c>
      <c r="L96" s="70"/>
      <c r="M96" s="226" t="s">
        <v>23</v>
      </c>
      <c r="N96" s="227" t="s">
        <v>46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2" t="s">
        <v>155</v>
      </c>
      <c r="AT96" s="22" t="s">
        <v>150</v>
      </c>
      <c r="AU96" s="22" t="s">
        <v>83</v>
      </c>
      <c r="AY96" s="22" t="s">
        <v>147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83</v>
      </c>
      <c r="BK96" s="230">
        <f>ROUND(I96*H96,2)</f>
        <v>0</v>
      </c>
      <c r="BL96" s="22" t="s">
        <v>155</v>
      </c>
      <c r="BM96" s="22" t="s">
        <v>273</v>
      </c>
    </row>
    <row r="97" s="1" customFormat="1" ht="16.5" customHeight="1">
      <c r="B97" s="44"/>
      <c r="C97" s="219" t="s">
        <v>225</v>
      </c>
      <c r="D97" s="219" t="s">
        <v>150</v>
      </c>
      <c r="E97" s="220" t="s">
        <v>225</v>
      </c>
      <c r="F97" s="221" t="s">
        <v>900</v>
      </c>
      <c r="G97" s="222" t="s">
        <v>200</v>
      </c>
      <c r="H97" s="223">
        <v>14</v>
      </c>
      <c r="I97" s="224"/>
      <c r="J97" s="225">
        <f>ROUND(I97*H97,2)</f>
        <v>0</v>
      </c>
      <c r="K97" s="221" t="s">
        <v>23</v>
      </c>
      <c r="L97" s="70"/>
      <c r="M97" s="226" t="s">
        <v>23</v>
      </c>
      <c r="N97" s="227" t="s">
        <v>46</v>
      </c>
      <c r="O97" s="4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2" t="s">
        <v>155</v>
      </c>
      <c r="AT97" s="22" t="s">
        <v>150</v>
      </c>
      <c r="AU97" s="22" t="s">
        <v>83</v>
      </c>
      <c r="AY97" s="22" t="s">
        <v>147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83</v>
      </c>
      <c r="BK97" s="230">
        <f>ROUND(I97*H97,2)</f>
        <v>0</v>
      </c>
      <c r="BL97" s="22" t="s">
        <v>155</v>
      </c>
      <c r="BM97" s="22" t="s">
        <v>320</v>
      </c>
    </row>
    <row r="98" s="1" customFormat="1" ht="16.5" customHeight="1">
      <c r="B98" s="44"/>
      <c r="C98" s="219" t="s">
        <v>230</v>
      </c>
      <c r="D98" s="219" t="s">
        <v>150</v>
      </c>
      <c r="E98" s="220" t="s">
        <v>230</v>
      </c>
      <c r="F98" s="221" t="s">
        <v>901</v>
      </c>
      <c r="G98" s="222" t="s">
        <v>884</v>
      </c>
      <c r="H98" s="223">
        <v>1</v>
      </c>
      <c r="I98" s="224"/>
      <c r="J98" s="225">
        <f>ROUND(I98*H98,2)</f>
        <v>0</v>
      </c>
      <c r="K98" s="221" t="s">
        <v>23</v>
      </c>
      <c r="L98" s="70"/>
      <c r="M98" s="226" t="s">
        <v>23</v>
      </c>
      <c r="N98" s="227" t="s">
        <v>46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2" t="s">
        <v>155</v>
      </c>
      <c r="AT98" s="22" t="s">
        <v>150</v>
      </c>
      <c r="AU98" s="22" t="s">
        <v>83</v>
      </c>
      <c r="AY98" s="22" t="s">
        <v>147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83</v>
      </c>
      <c r="BK98" s="230">
        <f>ROUND(I98*H98,2)</f>
        <v>0</v>
      </c>
      <c r="BL98" s="22" t="s">
        <v>155</v>
      </c>
      <c r="BM98" s="22" t="s">
        <v>328</v>
      </c>
    </row>
    <row r="99" s="1" customFormat="1" ht="16.5" customHeight="1">
      <c r="B99" s="44"/>
      <c r="C99" s="219" t="s">
        <v>237</v>
      </c>
      <c r="D99" s="219" t="s">
        <v>150</v>
      </c>
      <c r="E99" s="220" t="s">
        <v>237</v>
      </c>
      <c r="F99" s="221" t="s">
        <v>902</v>
      </c>
      <c r="G99" s="222" t="s">
        <v>884</v>
      </c>
      <c r="H99" s="223">
        <v>7</v>
      </c>
      <c r="I99" s="224"/>
      <c r="J99" s="225">
        <f>ROUND(I99*H99,2)</f>
        <v>0</v>
      </c>
      <c r="K99" s="221" t="s">
        <v>23</v>
      </c>
      <c r="L99" s="70"/>
      <c r="M99" s="226" t="s">
        <v>23</v>
      </c>
      <c r="N99" s="227" t="s">
        <v>46</v>
      </c>
      <c r="O99" s="4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AR99" s="22" t="s">
        <v>155</v>
      </c>
      <c r="AT99" s="22" t="s">
        <v>150</v>
      </c>
      <c r="AU99" s="22" t="s">
        <v>83</v>
      </c>
      <c r="AY99" s="22" t="s">
        <v>147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2" t="s">
        <v>83</v>
      </c>
      <c r="BK99" s="230">
        <f>ROUND(I99*H99,2)</f>
        <v>0</v>
      </c>
      <c r="BL99" s="22" t="s">
        <v>155</v>
      </c>
      <c r="BM99" s="22" t="s">
        <v>338</v>
      </c>
    </row>
    <row r="100" s="1" customFormat="1" ht="16.5" customHeight="1">
      <c r="B100" s="44"/>
      <c r="C100" s="219" t="s">
        <v>242</v>
      </c>
      <c r="D100" s="219" t="s">
        <v>150</v>
      </c>
      <c r="E100" s="220" t="s">
        <v>242</v>
      </c>
      <c r="F100" s="221" t="s">
        <v>903</v>
      </c>
      <c r="G100" s="222" t="s">
        <v>884</v>
      </c>
      <c r="H100" s="223">
        <v>7</v>
      </c>
      <c r="I100" s="224"/>
      <c r="J100" s="225">
        <f>ROUND(I100*H100,2)</f>
        <v>0</v>
      </c>
      <c r="K100" s="221" t="s">
        <v>23</v>
      </c>
      <c r="L100" s="70"/>
      <c r="M100" s="226" t="s">
        <v>23</v>
      </c>
      <c r="N100" s="227" t="s">
        <v>46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2" t="s">
        <v>155</v>
      </c>
      <c r="AT100" s="22" t="s">
        <v>150</v>
      </c>
      <c r="AU100" s="22" t="s">
        <v>83</v>
      </c>
      <c r="AY100" s="22" t="s">
        <v>147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83</v>
      </c>
      <c r="BK100" s="230">
        <f>ROUND(I100*H100,2)</f>
        <v>0</v>
      </c>
      <c r="BL100" s="22" t="s">
        <v>155</v>
      </c>
      <c r="BM100" s="22" t="s">
        <v>348</v>
      </c>
    </row>
    <row r="101" s="1" customFormat="1" ht="16.5" customHeight="1">
      <c r="B101" s="44"/>
      <c r="C101" s="219" t="s">
        <v>9</v>
      </c>
      <c r="D101" s="219" t="s">
        <v>150</v>
      </c>
      <c r="E101" s="220" t="s">
        <v>9</v>
      </c>
      <c r="F101" s="221" t="s">
        <v>904</v>
      </c>
      <c r="G101" s="222" t="s">
        <v>884</v>
      </c>
      <c r="H101" s="223">
        <v>6</v>
      </c>
      <c r="I101" s="224"/>
      <c r="J101" s="225">
        <f>ROUND(I101*H101,2)</f>
        <v>0</v>
      </c>
      <c r="K101" s="221" t="s">
        <v>23</v>
      </c>
      <c r="L101" s="70"/>
      <c r="M101" s="226" t="s">
        <v>23</v>
      </c>
      <c r="N101" s="227" t="s">
        <v>46</v>
      </c>
      <c r="O101" s="4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AR101" s="22" t="s">
        <v>155</v>
      </c>
      <c r="AT101" s="22" t="s">
        <v>150</v>
      </c>
      <c r="AU101" s="22" t="s">
        <v>83</v>
      </c>
      <c r="AY101" s="22" t="s">
        <v>147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22" t="s">
        <v>83</v>
      </c>
      <c r="BK101" s="230">
        <f>ROUND(I101*H101,2)</f>
        <v>0</v>
      </c>
      <c r="BL101" s="22" t="s">
        <v>155</v>
      </c>
      <c r="BM101" s="22" t="s">
        <v>360</v>
      </c>
    </row>
    <row r="102" s="1" customFormat="1" ht="16.5" customHeight="1">
      <c r="B102" s="44"/>
      <c r="C102" s="219" t="s">
        <v>250</v>
      </c>
      <c r="D102" s="219" t="s">
        <v>150</v>
      </c>
      <c r="E102" s="220" t="s">
        <v>250</v>
      </c>
      <c r="F102" s="221" t="s">
        <v>905</v>
      </c>
      <c r="G102" s="222" t="s">
        <v>884</v>
      </c>
      <c r="H102" s="223">
        <v>6</v>
      </c>
      <c r="I102" s="224"/>
      <c r="J102" s="225">
        <f>ROUND(I102*H102,2)</f>
        <v>0</v>
      </c>
      <c r="K102" s="221" t="s">
        <v>23</v>
      </c>
      <c r="L102" s="70"/>
      <c r="M102" s="226" t="s">
        <v>23</v>
      </c>
      <c r="N102" s="227" t="s">
        <v>46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155</v>
      </c>
      <c r="AT102" s="22" t="s">
        <v>150</v>
      </c>
      <c r="AU102" s="22" t="s">
        <v>83</v>
      </c>
      <c r="AY102" s="22" t="s">
        <v>147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83</v>
      </c>
      <c r="BK102" s="230">
        <f>ROUND(I102*H102,2)</f>
        <v>0</v>
      </c>
      <c r="BL102" s="22" t="s">
        <v>155</v>
      </c>
      <c r="BM102" s="22" t="s">
        <v>370</v>
      </c>
    </row>
    <row r="103" s="1" customFormat="1" ht="16.5" customHeight="1">
      <c r="B103" s="44"/>
      <c r="C103" s="219" t="s">
        <v>256</v>
      </c>
      <c r="D103" s="219" t="s">
        <v>150</v>
      </c>
      <c r="E103" s="220" t="s">
        <v>256</v>
      </c>
      <c r="F103" s="221" t="s">
        <v>906</v>
      </c>
      <c r="G103" s="222" t="s">
        <v>884</v>
      </c>
      <c r="H103" s="223">
        <v>10</v>
      </c>
      <c r="I103" s="224"/>
      <c r="J103" s="225">
        <f>ROUND(I103*H103,2)</f>
        <v>0</v>
      </c>
      <c r="K103" s="221" t="s">
        <v>23</v>
      </c>
      <c r="L103" s="70"/>
      <c r="M103" s="226" t="s">
        <v>23</v>
      </c>
      <c r="N103" s="227" t="s">
        <v>46</v>
      </c>
      <c r="O103" s="45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22" t="s">
        <v>155</v>
      </c>
      <c r="AT103" s="22" t="s">
        <v>150</v>
      </c>
      <c r="AU103" s="22" t="s">
        <v>83</v>
      </c>
      <c r="AY103" s="22" t="s">
        <v>147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2" t="s">
        <v>83</v>
      </c>
      <c r="BK103" s="230">
        <f>ROUND(I103*H103,2)</f>
        <v>0</v>
      </c>
      <c r="BL103" s="22" t="s">
        <v>155</v>
      </c>
      <c r="BM103" s="22" t="s">
        <v>383</v>
      </c>
    </row>
    <row r="104" s="1" customFormat="1" ht="16.5" customHeight="1">
      <c r="B104" s="44"/>
      <c r="C104" s="219" t="s">
        <v>264</v>
      </c>
      <c r="D104" s="219" t="s">
        <v>150</v>
      </c>
      <c r="E104" s="220" t="s">
        <v>264</v>
      </c>
      <c r="F104" s="221" t="s">
        <v>907</v>
      </c>
      <c r="G104" s="222" t="s">
        <v>884</v>
      </c>
      <c r="H104" s="223">
        <v>8</v>
      </c>
      <c r="I104" s="224"/>
      <c r="J104" s="225">
        <f>ROUND(I104*H104,2)</f>
        <v>0</v>
      </c>
      <c r="K104" s="221" t="s">
        <v>23</v>
      </c>
      <c r="L104" s="70"/>
      <c r="M104" s="226" t="s">
        <v>23</v>
      </c>
      <c r="N104" s="227" t="s">
        <v>46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2" t="s">
        <v>155</v>
      </c>
      <c r="AT104" s="22" t="s">
        <v>150</v>
      </c>
      <c r="AU104" s="22" t="s">
        <v>83</v>
      </c>
      <c r="AY104" s="22" t="s">
        <v>147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83</v>
      </c>
      <c r="BK104" s="230">
        <f>ROUND(I104*H104,2)</f>
        <v>0</v>
      </c>
      <c r="BL104" s="22" t="s">
        <v>155</v>
      </c>
      <c r="BM104" s="22" t="s">
        <v>393</v>
      </c>
    </row>
    <row r="105" s="1" customFormat="1" ht="16.5" customHeight="1">
      <c r="B105" s="44"/>
      <c r="C105" s="219" t="s">
        <v>269</v>
      </c>
      <c r="D105" s="219" t="s">
        <v>150</v>
      </c>
      <c r="E105" s="220" t="s">
        <v>269</v>
      </c>
      <c r="F105" s="221" t="s">
        <v>908</v>
      </c>
      <c r="G105" s="222" t="s">
        <v>884</v>
      </c>
      <c r="H105" s="223">
        <v>11</v>
      </c>
      <c r="I105" s="224"/>
      <c r="J105" s="225">
        <f>ROUND(I105*H105,2)</f>
        <v>0</v>
      </c>
      <c r="K105" s="221" t="s">
        <v>23</v>
      </c>
      <c r="L105" s="70"/>
      <c r="M105" s="226" t="s">
        <v>23</v>
      </c>
      <c r="N105" s="227" t="s">
        <v>46</v>
      </c>
      <c r="O105" s="4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2" t="s">
        <v>155</v>
      </c>
      <c r="AT105" s="22" t="s">
        <v>150</v>
      </c>
      <c r="AU105" s="22" t="s">
        <v>83</v>
      </c>
      <c r="AY105" s="22" t="s">
        <v>147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83</v>
      </c>
      <c r="BK105" s="230">
        <f>ROUND(I105*H105,2)</f>
        <v>0</v>
      </c>
      <c r="BL105" s="22" t="s">
        <v>155</v>
      </c>
      <c r="BM105" s="22" t="s">
        <v>404</v>
      </c>
    </row>
    <row r="106" s="1" customFormat="1" ht="16.5" customHeight="1">
      <c r="B106" s="44"/>
      <c r="C106" s="219" t="s">
        <v>276</v>
      </c>
      <c r="D106" s="219" t="s">
        <v>150</v>
      </c>
      <c r="E106" s="220" t="s">
        <v>276</v>
      </c>
      <c r="F106" s="221" t="s">
        <v>909</v>
      </c>
      <c r="G106" s="222" t="s">
        <v>884</v>
      </c>
      <c r="H106" s="223">
        <v>42</v>
      </c>
      <c r="I106" s="224"/>
      <c r="J106" s="225">
        <f>ROUND(I106*H106,2)</f>
        <v>0</v>
      </c>
      <c r="K106" s="221" t="s">
        <v>23</v>
      </c>
      <c r="L106" s="70"/>
      <c r="M106" s="226" t="s">
        <v>23</v>
      </c>
      <c r="N106" s="227" t="s">
        <v>46</v>
      </c>
      <c r="O106" s="4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2" t="s">
        <v>155</v>
      </c>
      <c r="AT106" s="22" t="s">
        <v>150</v>
      </c>
      <c r="AU106" s="22" t="s">
        <v>83</v>
      </c>
      <c r="AY106" s="22" t="s">
        <v>147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83</v>
      </c>
      <c r="BK106" s="230">
        <f>ROUND(I106*H106,2)</f>
        <v>0</v>
      </c>
      <c r="BL106" s="22" t="s">
        <v>155</v>
      </c>
      <c r="BM106" s="22" t="s">
        <v>413</v>
      </c>
    </row>
    <row r="107" s="1" customFormat="1" ht="16.5" customHeight="1">
      <c r="B107" s="44"/>
      <c r="C107" s="219" t="s">
        <v>281</v>
      </c>
      <c r="D107" s="219" t="s">
        <v>150</v>
      </c>
      <c r="E107" s="220" t="s">
        <v>281</v>
      </c>
      <c r="F107" s="221" t="s">
        <v>910</v>
      </c>
      <c r="G107" s="222" t="s">
        <v>884</v>
      </c>
      <c r="H107" s="223">
        <v>6</v>
      </c>
      <c r="I107" s="224"/>
      <c r="J107" s="225">
        <f>ROUND(I107*H107,2)</f>
        <v>0</v>
      </c>
      <c r="K107" s="221" t="s">
        <v>23</v>
      </c>
      <c r="L107" s="70"/>
      <c r="M107" s="226" t="s">
        <v>23</v>
      </c>
      <c r="N107" s="227" t="s">
        <v>46</v>
      </c>
      <c r="O107" s="4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2" t="s">
        <v>155</v>
      </c>
      <c r="AT107" s="22" t="s">
        <v>150</v>
      </c>
      <c r="AU107" s="22" t="s">
        <v>83</v>
      </c>
      <c r="AY107" s="22" t="s">
        <v>147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" t="s">
        <v>83</v>
      </c>
      <c r="BK107" s="230">
        <f>ROUND(I107*H107,2)</f>
        <v>0</v>
      </c>
      <c r="BL107" s="22" t="s">
        <v>155</v>
      </c>
      <c r="BM107" s="22" t="s">
        <v>424</v>
      </c>
    </row>
    <row r="108" s="1" customFormat="1" ht="16.5" customHeight="1">
      <c r="B108" s="44"/>
      <c r="C108" s="219" t="s">
        <v>286</v>
      </c>
      <c r="D108" s="219" t="s">
        <v>150</v>
      </c>
      <c r="E108" s="220" t="s">
        <v>286</v>
      </c>
      <c r="F108" s="221" t="s">
        <v>911</v>
      </c>
      <c r="G108" s="222" t="s">
        <v>168</v>
      </c>
      <c r="H108" s="223">
        <v>2.5</v>
      </c>
      <c r="I108" s="224"/>
      <c r="J108" s="225">
        <f>ROUND(I108*H108,2)</f>
        <v>0</v>
      </c>
      <c r="K108" s="221" t="s">
        <v>23</v>
      </c>
      <c r="L108" s="70"/>
      <c r="M108" s="226" t="s">
        <v>23</v>
      </c>
      <c r="N108" s="227" t="s">
        <v>46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155</v>
      </c>
      <c r="AT108" s="22" t="s">
        <v>150</v>
      </c>
      <c r="AU108" s="22" t="s">
        <v>83</v>
      </c>
      <c r="AY108" s="22" t="s">
        <v>147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83</v>
      </c>
      <c r="BK108" s="230">
        <f>ROUND(I108*H108,2)</f>
        <v>0</v>
      </c>
      <c r="BL108" s="22" t="s">
        <v>155</v>
      </c>
      <c r="BM108" s="22" t="s">
        <v>435</v>
      </c>
    </row>
    <row r="109" s="1" customFormat="1" ht="16.5" customHeight="1">
      <c r="B109" s="44"/>
      <c r="C109" s="219" t="s">
        <v>292</v>
      </c>
      <c r="D109" s="219" t="s">
        <v>150</v>
      </c>
      <c r="E109" s="220" t="s">
        <v>292</v>
      </c>
      <c r="F109" s="221" t="s">
        <v>912</v>
      </c>
      <c r="G109" s="222" t="s">
        <v>335</v>
      </c>
      <c r="H109" s="223">
        <v>1</v>
      </c>
      <c r="I109" s="224"/>
      <c r="J109" s="225">
        <f>ROUND(I109*H109,2)</f>
        <v>0</v>
      </c>
      <c r="K109" s="221" t="s">
        <v>23</v>
      </c>
      <c r="L109" s="70"/>
      <c r="M109" s="226" t="s">
        <v>23</v>
      </c>
      <c r="N109" s="227" t="s">
        <v>46</v>
      </c>
      <c r="O109" s="4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AR109" s="22" t="s">
        <v>155</v>
      </c>
      <c r="AT109" s="22" t="s">
        <v>150</v>
      </c>
      <c r="AU109" s="22" t="s">
        <v>83</v>
      </c>
      <c r="AY109" s="22" t="s">
        <v>147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2" t="s">
        <v>83</v>
      </c>
      <c r="BK109" s="230">
        <f>ROUND(I109*H109,2)</f>
        <v>0</v>
      </c>
      <c r="BL109" s="22" t="s">
        <v>155</v>
      </c>
      <c r="BM109" s="22" t="s">
        <v>445</v>
      </c>
    </row>
    <row r="110" s="10" customFormat="1" ht="37.44" customHeight="1">
      <c r="B110" s="203"/>
      <c r="C110" s="204"/>
      <c r="D110" s="205" t="s">
        <v>74</v>
      </c>
      <c r="E110" s="206" t="s">
        <v>913</v>
      </c>
      <c r="F110" s="206" t="s">
        <v>914</v>
      </c>
      <c r="G110" s="204"/>
      <c r="H110" s="204"/>
      <c r="I110" s="207"/>
      <c r="J110" s="208">
        <f>BK110</f>
        <v>0</v>
      </c>
      <c r="K110" s="204"/>
      <c r="L110" s="209"/>
      <c r="M110" s="210"/>
      <c r="N110" s="211"/>
      <c r="O110" s="211"/>
      <c r="P110" s="212">
        <f>SUM(P111:P121)</f>
        <v>0</v>
      </c>
      <c r="Q110" s="211"/>
      <c r="R110" s="212">
        <f>SUM(R111:R121)</f>
        <v>0</v>
      </c>
      <c r="S110" s="211"/>
      <c r="T110" s="213">
        <f>SUM(T111:T121)</f>
        <v>0</v>
      </c>
      <c r="AR110" s="214" t="s">
        <v>83</v>
      </c>
      <c r="AT110" s="215" t="s">
        <v>74</v>
      </c>
      <c r="AU110" s="215" t="s">
        <v>75</v>
      </c>
      <c r="AY110" s="214" t="s">
        <v>147</v>
      </c>
      <c r="BK110" s="216">
        <f>SUM(BK111:BK121)</f>
        <v>0</v>
      </c>
    </row>
    <row r="111" s="1" customFormat="1" ht="16.5" customHeight="1">
      <c r="B111" s="44"/>
      <c r="C111" s="219" t="s">
        <v>298</v>
      </c>
      <c r="D111" s="219" t="s">
        <v>150</v>
      </c>
      <c r="E111" s="220" t="s">
        <v>915</v>
      </c>
      <c r="F111" s="221" t="s">
        <v>916</v>
      </c>
      <c r="G111" s="222" t="s">
        <v>153</v>
      </c>
      <c r="H111" s="223">
        <v>23.899999999999999</v>
      </c>
      <c r="I111" s="224"/>
      <c r="J111" s="225">
        <f>ROUND(I111*H111,2)</f>
        <v>0</v>
      </c>
      <c r="K111" s="221" t="s">
        <v>23</v>
      </c>
      <c r="L111" s="70"/>
      <c r="M111" s="226" t="s">
        <v>23</v>
      </c>
      <c r="N111" s="227" t="s">
        <v>46</v>
      </c>
      <c r="O111" s="4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AR111" s="22" t="s">
        <v>155</v>
      </c>
      <c r="AT111" s="22" t="s">
        <v>150</v>
      </c>
      <c r="AU111" s="22" t="s">
        <v>83</v>
      </c>
      <c r="AY111" s="22" t="s">
        <v>147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83</v>
      </c>
      <c r="BK111" s="230">
        <f>ROUND(I111*H111,2)</f>
        <v>0</v>
      </c>
      <c r="BL111" s="22" t="s">
        <v>155</v>
      </c>
      <c r="BM111" s="22" t="s">
        <v>455</v>
      </c>
    </row>
    <row r="112" s="1" customFormat="1" ht="16.5" customHeight="1">
      <c r="B112" s="44"/>
      <c r="C112" s="219" t="s">
        <v>304</v>
      </c>
      <c r="D112" s="219" t="s">
        <v>150</v>
      </c>
      <c r="E112" s="220" t="s">
        <v>917</v>
      </c>
      <c r="F112" s="221" t="s">
        <v>918</v>
      </c>
      <c r="G112" s="222" t="s">
        <v>153</v>
      </c>
      <c r="H112" s="223">
        <v>22.449999999999999</v>
      </c>
      <c r="I112" s="224"/>
      <c r="J112" s="225">
        <f>ROUND(I112*H112,2)</f>
        <v>0</v>
      </c>
      <c r="K112" s="221" t="s">
        <v>23</v>
      </c>
      <c r="L112" s="70"/>
      <c r="M112" s="226" t="s">
        <v>23</v>
      </c>
      <c r="N112" s="227" t="s">
        <v>46</v>
      </c>
      <c r="O112" s="45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AR112" s="22" t="s">
        <v>155</v>
      </c>
      <c r="AT112" s="22" t="s">
        <v>150</v>
      </c>
      <c r="AU112" s="22" t="s">
        <v>83</v>
      </c>
      <c r="AY112" s="22" t="s">
        <v>147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83</v>
      </c>
      <c r="BK112" s="230">
        <f>ROUND(I112*H112,2)</f>
        <v>0</v>
      </c>
      <c r="BL112" s="22" t="s">
        <v>155</v>
      </c>
      <c r="BM112" s="22" t="s">
        <v>465</v>
      </c>
    </row>
    <row r="113" s="1" customFormat="1" ht="16.5" customHeight="1">
      <c r="B113" s="44"/>
      <c r="C113" s="219" t="s">
        <v>273</v>
      </c>
      <c r="D113" s="219" t="s">
        <v>150</v>
      </c>
      <c r="E113" s="220" t="s">
        <v>919</v>
      </c>
      <c r="F113" s="221" t="s">
        <v>920</v>
      </c>
      <c r="G113" s="222" t="s">
        <v>200</v>
      </c>
      <c r="H113" s="223">
        <v>50</v>
      </c>
      <c r="I113" s="224"/>
      <c r="J113" s="225">
        <f>ROUND(I113*H113,2)</f>
        <v>0</v>
      </c>
      <c r="K113" s="221" t="s">
        <v>23</v>
      </c>
      <c r="L113" s="70"/>
      <c r="M113" s="226" t="s">
        <v>23</v>
      </c>
      <c r="N113" s="227" t="s">
        <v>46</v>
      </c>
      <c r="O113" s="45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AR113" s="22" t="s">
        <v>155</v>
      </c>
      <c r="AT113" s="22" t="s">
        <v>150</v>
      </c>
      <c r="AU113" s="22" t="s">
        <v>83</v>
      </c>
      <c r="AY113" s="22" t="s">
        <v>147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2" t="s">
        <v>83</v>
      </c>
      <c r="BK113" s="230">
        <f>ROUND(I113*H113,2)</f>
        <v>0</v>
      </c>
      <c r="BL113" s="22" t="s">
        <v>155</v>
      </c>
      <c r="BM113" s="22" t="s">
        <v>473</v>
      </c>
    </row>
    <row r="114" s="1" customFormat="1" ht="16.5" customHeight="1">
      <c r="B114" s="44"/>
      <c r="C114" s="219" t="s">
        <v>315</v>
      </c>
      <c r="D114" s="219" t="s">
        <v>150</v>
      </c>
      <c r="E114" s="220" t="s">
        <v>921</v>
      </c>
      <c r="F114" s="221" t="s">
        <v>922</v>
      </c>
      <c r="G114" s="222" t="s">
        <v>200</v>
      </c>
      <c r="H114" s="223">
        <v>50</v>
      </c>
      <c r="I114" s="224"/>
      <c r="J114" s="225">
        <f>ROUND(I114*H114,2)</f>
        <v>0</v>
      </c>
      <c r="K114" s="221" t="s">
        <v>23</v>
      </c>
      <c r="L114" s="70"/>
      <c r="M114" s="226" t="s">
        <v>23</v>
      </c>
      <c r="N114" s="227" t="s">
        <v>46</v>
      </c>
      <c r="O114" s="4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2" t="s">
        <v>155</v>
      </c>
      <c r="AT114" s="22" t="s">
        <v>150</v>
      </c>
      <c r="AU114" s="22" t="s">
        <v>83</v>
      </c>
      <c r="AY114" s="22" t="s">
        <v>147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83</v>
      </c>
      <c r="BK114" s="230">
        <f>ROUND(I114*H114,2)</f>
        <v>0</v>
      </c>
      <c r="BL114" s="22" t="s">
        <v>155</v>
      </c>
      <c r="BM114" s="22" t="s">
        <v>482</v>
      </c>
    </row>
    <row r="115" s="1" customFormat="1" ht="16.5" customHeight="1">
      <c r="B115" s="44"/>
      <c r="C115" s="219" t="s">
        <v>320</v>
      </c>
      <c r="D115" s="219" t="s">
        <v>150</v>
      </c>
      <c r="E115" s="220" t="s">
        <v>923</v>
      </c>
      <c r="F115" s="221" t="s">
        <v>924</v>
      </c>
      <c r="G115" s="222" t="s">
        <v>200</v>
      </c>
      <c r="H115" s="223">
        <v>50</v>
      </c>
      <c r="I115" s="224"/>
      <c r="J115" s="225">
        <f>ROUND(I115*H115,2)</f>
        <v>0</v>
      </c>
      <c r="K115" s="221" t="s">
        <v>23</v>
      </c>
      <c r="L115" s="70"/>
      <c r="M115" s="226" t="s">
        <v>23</v>
      </c>
      <c r="N115" s="227" t="s">
        <v>46</v>
      </c>
      <c r="O115" s="45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AR115" s="22" t="s">
        <v>155</v>
      </c>
      <c r="AT115" s="22" t="s">
        <v>150</v>
      </c>
      <c r="AU115" s="22" t="s">
        <v>83</v>
      </c>
      <c r="AY115" s="22" t="s">
        <v>147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83</v>
      </c>
      <c r="BK115" s="230">
        <f>ROUND(I115*H115,2)</f>
        <v>0</v>
      </c>
      <c r="BL115" s="22" t="s">
        <v>155</v>
      </c>
      <c r="BM115" s="22" t="s">
        <v>492</v>
      </c>
    </row>
    <row r="116" s="1" customFormat="1" ht="16.5" customHeight="1">
      <c r="B116" s="44"/>
      <c r="C116" s="219" t="s">
        <v>324</v>
      </c>
      <c r="D116" s="219" t="s">
        <v>150</v>
      </c>
      <c r="E116" s="220" t="s">
        <v>925</v>
      </c>
      <c r="F116" s="221" t="s">
        <v>926</v>
      </c>
      <c r="G116" s="222" t="s">
        <v>200</v>
      </c>
      <c r="H116" s="223">
        <v>50</v>
      </c>
      <c r="I116" s="224"/>
      <c r="J116" s="225">
        <f>ROUND(I116*H116,2)</f>
        <v>0</v>
      </c>
      <c r="K116" s="221" t="s">
        <v>23</v>
      </c>
      <c r="L116" s="70"/>
      <c r="M116" s="226" t="s">
        <v>23</v>
      </c>
      <c r="N116" s="227" t="s">
        <v>46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155</v>
      </c>
      <c r="AT116" s="22" t="s">
        <v>150</v>
      </c>
      <c r="AU116" s="22" t="s">
        <v>83</v>
      </c>
      <c r="AY116" s="22" t="s">
        <v>147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83</v>
      </c>
      <c r="BK116" s="230">
        <f>ROUND(I116*H116,2)</f>
        <v>0</v>
      </c>
      <c r="BL116" s="22" t="s">
        <v>155</v>
      </c>
      <c r="BM116" s="22" t="s">
        <v>502</v>
      </c>
    </row>
    <row r="117" s="1" customFormat="1" ht="16.5" customHeight="1">
      <c r="B117" s="44"/>
      <c r="C117" s="219" t="s">
        <v>328</v>
      </c>
      <c r="D117" s="219" t="s">
        <v>150</v>
      </c>
      <c r="E117" s="220" t="s">
        <v>927</v>
      </c>
      <c r="F117" s="221" t="s">
        <v>928</v>
      </c>
      <c r="G117" s="222" t="s">
        <v>153</v>
      </c>
      <c r="H117" s="223">
        <v>23.899999999999999</v>
      </c>
      <c r="I117" s="224"/>
      <c r="J117" s="225">
        <f>ROUND(I117*H117,2)</f>
        <v>0</v>
      </c>
      <c r="K117" s="221" t="s">
        <v>23</v>
      </c>
      <c r="L117" s="70"/>
      <c r="M117" s="226" t="s">
        <v>23</v>
      </c>
      <c r="N117" s="227" t="s">
        <v>46</v>
      </c>
      <c r="O117" s="45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AR117" s="22" t="s">
        <v>155</v>
      </c>
      <c r="AT117" s="22" t="s">
        <v>150</v>
      </c>
      <c r="AU117" s="22" t="s">
        <v>83</v>
      </c>
      <c r="AY117" s="22" t="s">
        <v>147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83</v>
      </c>
      <c r="BK117" s="230">
        <f>ROUND(I117*H117,2)</f>
        <v>0</v>
      </c>
      <c r="BL117" s="22" t="s">
        <v>155</v>
      </c>
      <c r="BM117" s="22" t="s">
        <v>510</v>
      </c>
    </row>
    <row r="118" s="1" customFormat="1" ht="16.5" customHeight="1">
      <c r="B118" s="44"/>
      <c r="C118" s="219" t="s">
        <v>332</v>
      </c>
      <c r="D118" s="219" t="s">
        <v>150</v>
      </c>
      <c r="E118" s="220" t="s">
        <v>929</v>
      </c>
      <c r="F118" s="221" t="s">
        <v>930</v>
      </c>
      <c r="G118" s="222" t="s">
        <v>153</v>
      </c>
      <c r="H118" s="223">
        <v>22.449999999999999</v>
      </c>
      <c r="I118" s="224"/>
      <c r="J118" s="225">
        <f>ROUND(I118*H118,2)</f>
        <v>0</v>
      </c>
      <c r="K118" s="221" t="s">
        <v>23</v>
      </c>
      <c r="L118" s="70"/>
      <c r="M118" s="226" t="s">
        <v>23</v>
      </c>
      <c r="N118" s="227" t="s">
        <v>46</v>
      </c>
      <c r="O118" s="45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AR118" s="22" t="s">
        <v>155</v>
      </c>
      <c r="AT118" s="22" t="s">
        <v>150</v>
      </c>
      <c r="AU118" s="22" t="s">
        <v>83</v>
      </c>
      <c r="AY118" s="22" t="s">
        <v>147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2" t="s">
        <v>83</v>
      </c>
      <c r="BK118" s="230">
        <f>ROUND(I118*H118,2)</f>
        <v>0</v>
      </c>
      <c r="BL118" s="22" t="s">
        <v>155</v>
      </c>
      <c r="BM118" s="22" t="s">
        <v>519</v>
      </c>
    </row>
    <row r="119" s="1" customFormat="1" ht="16.5" customHeight="1">
      <c r="B119" s="44"/>
      <c r="C119" s="219" t="s">
        <v>338</v>
      </c>
      <c r="D119" s="219" t="s">
        <v>150</v>
      </c>
      <c r="E119" s="220" t="s">
        <v>931</v>
      </c>
      <c r="F119" s="221" t="s">
        <v>932</v>
      </c>
      <c r="G119" s="222" t="s">
        <v>153</v>
      </c>
      <c r="H119" s="223">
        <v>23.899999999999999</v>
      </c>
      <c r="I119" s="224"/>
      <c r="J119" s="225">
        <f>ROUND(I119*H119,2)</f>
        <v>0</v>
      </c>
      <c r="K119" s="221" t="s">
        <v>23</v>
      </c>
      <c r="L119" s="70"/>
      <c r="M119" s="226" t="s">
        <v>23</v>
      </c>
      <c r="N119" s="227" t="s">
        <v>46</v>
      </c>
      <c r="O119" s="45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22" t="s">
        <v>155</v>
      </c>
      <c r="AT119" s="22" t="s">
        <v>150</v>
      </c>
      <c r="AU119" s="22" t="s">
        <v>83</v>
      </c>
      <c r="AY119" s="22" t="s">
        <v>147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2" t="s">
        <v>83</v>
      </c>
      <c r="BK119" s="230">
        <f>ROUND(I119*H119,2)</f>
        <v>0</v>
      </c>
      <c r="BL119" s="22" t="s">
        <v>155</v>
      </c>
      <c r="BM119" s="22" t="s">
        <v>529</v>
      </c>
    </row>
    <row r="120" s="1" customFormat="1" ht="16.5" customHeight="1">
      <c r="B120" s="44"/>
      <c r="C120" s="219" t="s">
        <v>343</v>
      </c>
      <c r="D120" s="219" t="s">
        <v>150</v>
      </c>
      <c r="E120" s="220" t="s">
        <v>933</v>
      </c>
      <c r="F120" s="221" t="s">
        <v>934</v>
      </c>
      <c r="G120" s="222" t="s">
        <v>153</v>
      </c>
      <c r="H120" s="223">
        <v>22.449999999999999</v>
      </c>
      <c r="I120" s="224"/>
      <c r="J120" s="225">
        <f>ROUND(I120*H120,2)</f>
        <v>0</v>
      </c>
      <c r="K120" s="221" t="s">
        <v>23</v>
      </c>
      <c r="L120" s="70"/>
      <c r="M120" s="226" t="s">
        <v>23</v>
      </c>
      <c r="N120" s="227" t="s">
        <v>46</v>
      </c>
      <c r="O120" s="4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2" t="s">
        <v>155</v>
      </c>
      <c r="AT120" s="22" t="s">
        <v>150</v>
      </c>
      <c r="AU120" s="22" t="s">
        <v>83</v>
      </c>
      <c r="AY120" s="22" t="s">
        <v>147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83</v>
      </c>
      <c r="BK120" s="230">
        <f>ROUND(I120*H120,2)</f>
        <v>0</v>
      </c>
      <c r="BL120" s="22" t="s">
        <v>155</v>
      </c>
      <c r="BM120" s="22" t="s">
        <v>539</v>
      </c>
    </row>
    <row r="121" s="1" customFormat="1" ht="16.5" customHeight="1">
      <c r="B121" s="44"/>
      <c r="C121" s="219" t="s">
        <v>348</v>
      </c>
      <c r="D121" s="219" t="s">
        <v>150</v>
      </c>
      <c r="E121" s="220" t="s">
        <v>935</v>
      </c>
      <c r="F121" s="221" t="s">
        <v>936</v>
      </c>
      <c r="G121" s="222" t="s">
        <v>153</v>
      </c>
      <c r="H121" s="223">
        <v>50</v>
      </c>
      <c r="I121" s="224"/>
      <c r="J121" s="225">
        <f>ROUND(I121*H121,2)</f>
        <v>0</v>
      </c>
      <c r="K121" s="221" t="s">
        <v>23</v>
      </c>
      <c r="L121" s="70"/>
      <c r="M121" s="226" t="s">
        <v>23</v>
      </c>
      <c r="N121" s="227" t="s">
        <v>46</v>
      </c>
      <c r="O121" s="45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AR121" s="22" t="s">
        <v>155</v>
      </c>
      <c r="AT121" s="22" t="s">
        <v>150</v>
      </c>
      <c r="AU121" s="22" t="s">
        <v>83</v>
      </c>
      <c r="AY121" s="22" t="s">
        <v>147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2" t="s">
        <v>83</v>
      </c>
      <c r="BK121" s="230">
        <f>ROUND(I121*H121,2)</f>
        <v>0</v>
      </c>
      <c r="BL121" s="22" t="s">
        <v>155</v>
      </c>
      <c r="BM121" s="22" t="s">
        <v>549</v>
      </c>
    </row>
    <row r="122" s="10" customFormat="1" ht="37.44" customHeight="1">
      <c r="B122" s="203"/>
      <c r="C122" s="204"/>
      <c r="D122" s="205" t="s">
        <v>74</v>
      </c>
      <c r="E122" s="206" t="s">
        <v>937</v>
      </c>
      <c r="F122" s="206" t="s">
        <v>850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SUM(P123:P128)</f>
        <v>0</v>
      </c>
      <c r="Q122" s="211"/>
      <c r="R122" s="212">
        <f>SUM(R123:R128)</f>
        <v>0</v>
      </c>
      <c r="S122" s="211"/>
      <c r="T122" s="213">
        <f>SUM(T123:T128)</f>
        <v>0</v>
      </c>
      <c r="AR122" s="214" t="s">
        <v>83</v>
      </c>
      <c r="AT122" s="215" t="s">
        <v>74</v>
      </c>
      <c r="AU122" s="215" t="s">
        <v>75</v>
      </c>
      <c r="AY122" s="214" t="s">
        <v>147</v>
      </c>
      <c r="BK122" s="216">
        <f>SUM(BK123:BK128)</f>
        <v>0</v>
      </c>
    </row>
    <row r="123" s="1" customFormat="1" ht="16.5" customHeight="1">
      <c r="B123" s="44"/>
      <c r="C123" s="219" t="s">
        <v>354</v>
      </c>
      <c r="D123" s="219" t="s">
        <v>150</v>
      </c>
      <c r="E123" s="220" t="s">
        <v>938</v>
      </c>
      <c r="F123" s="221" t="s">
        <v>939</v>
      </c>
      <c r="G123" s="222" t="s">
        <v>855</v>
      </c>
      <c r="H123" s="223">
        <v>16</v>
      </c>
      <c r="I123" s="224"/>
      <c r="J123" s="225">
        <f>ROUND(I123*H123,2)</f>
        <v>0</v>
      </c>
      <c r="K123" s="221" t="s">
        <v>23</v>
      </c>
      <c r="L123" s="70"/>
      <c r="M123" s="226" t="s">
        <v>23</v>
      </c>
      <c r="N123" s="227" t="s">
        <v>46</v>
      </c>
      <c r="O123" s="45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AR123" s="22" t="s">
        <v>155</v>
      </c>
      <c r="AT123" s="22" t="s">
        <v>150</v>
      </c>
      <c r="AU123" s="22" t="s">
        <v>83</v>
      </c>
      <c r="AY123" s="22" t="s">
        <v>147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22" t="s">
        <v>83</v>
      </c>
      <c r="BK123" s="230">
        <f>ROUND(I123*H123,2)</f>
        <v>0</v>
      </c>
      <c r="BL123" s="22" t="s">
        <v>155</v>
      </c>
      <c r="BM123" s="22" t="s">
        <v>559</v>
      </c>
    </row>
    <row r="124" s="1" customFormat="1" ht="16.5" customHeight="1">
      <c r="B124" s="44"/>
      <c r="C124" s="219" t="s">
        <v>360</v>
      </c>
      <c r="D124" s="219" t="s">
        <v>150</v>
      </c>
      <c r="E124" s="220" t="s">
        <v>940</v>
      </c>
      <c r="F124" s="221" t="s">
        <v>941</v>
      </c>
      <c r="G124" s="222" t="s">
        <v>855</v>
      </c>
      <c r="H124" s="223">
        <v>2</v>
      </c>
      <c r="I124" s="224"/>
      <c r="J124" s="225">
        <f>ROUND(I124*H124,2)</f>
        <v>0</v>
      </c>
      <c r="K124" s="221" t="s">
        <v>23</v>
      </c>
      <c r="L124" s="70"/>
      <c r="M124" s="226" t="s">
        <v>23</v>
      </c>
      <c r="N124" s="227" t="s">
        <v>46</v>
      </c>
      <c r="O124" s="45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AR124" s="22" t="s">
        <v>155</v>
      </c>
      <c r="AT124" s="22" t="s">
        <v>150</v>
      </c>
      <c r="AU124" s="22" t="s">
        <v>83</v>
      </c>
      <c r="AY124" s="22" t="s">
        <v>147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83</v>
      </c>
      <c r="BK124" s="230">
        <f>ROUND(I124*H124,2)</f>
        <v>0</v>
      </c>
      <c r="BL124" s="22" t="s">
        <v>155</v>
      </c>
      <c r="BM124" s="22" t="s">
        <v>568</v>
      </c>
    </row>
    <row r="125" s="1" customFormat="1" ht="16.5" customHeight="1">
      <c r="B125" s="44"/>
      <c r="C125" s="219" t="s">
        <v>365</v>
      </c>
      <c r="D125" s="219" t="s">
        <v>150</v>
      </c>
      <c r="E125" s="220" t="s">
        <v>942</v>
      </c>
      <c r="F125" s="221" t="s">
        <v>943</v>
      </c>
      <c r="G125" s="222" t="s">
        <v>855</v>
      </c>
      <c r="H125" s="223">
        <v>4</v>
      </c>
      <c r="I125" s="224"/>
      <c r="J125" s="225">
        <f>ROUND(I125*H125,2)</f>
        <v>0</v>
      </c>
      <c r="K125" s="221" t="s">
        <v>23</v>
      </c>
      <c r="L125" s="70"/>
      <c r="M125" s="226" t="s">
        <v>23</v>
      </c>
      <c r="N125" s="227" t="s">
        <v>46</v>
      </c>
      <c r="O125" s="45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AR125" s="22" t="s">
        <v>155</v>
      </c>
      <c r="AT125" s="22" t="s">
        <v>150</v>
      </c>
      <c r="AU125" s="22" t="s">
        <v>83</v>
      </c>
      <c r="AY125" s="22" t="s">
        <v>147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83</v>
      </c>
      <c r="BK125" s="230">
        <f>ROUND(I125*H125,2)</f>
        <v>0</v>
      </c>
      <c r="BL125" s="22" t="s">
        <v>155</v>
      </c>
      <c r="BM125" s="22" t="s">
        <v>579</v>
      </c>
    </row>
    <row r="126" s="1" customFormat="1" ht="16.5" customHeight="1">
      <c r="B126" s="44"/>
      <c r="C126" s="219" t="s">
        <v>370</v>
      </c>
      <c r="D126" s="219" t="s">
        <v>150</v>
      </c>
      <c r="E126" s="220" t="s">
        <v>944</v>
      </c>
      <c r="F126" s="221" t="s">
        <v>945</v>
      </c>
      <c r="G126" s="222" t="s">
        <v>855</v>
      </c>
      <c r="H126" s="223">
        <v>4</v>
      </c>
      <c r="I126" s="224"/>
      <c r="J126" s="225">
        <f>ROUND(I126*H126,2)</f>
        <v>0</v>
      </c>
      <c r="K126" s="221" t="s">
        <v>23</v>
      </c>
      <c r="L126" s="70"/>
      <c r="M126" s="226" t="s">
        <v>23</v>
      </c>
      <c r="N126" s="227" t="s">
        <v>46</v>
      </c>
      <c r="O126" s="45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AR126" s="22" t="s">
        <v>155</v>
      </c>
      <c r="AT126" s="22" t="s">
        <v>150</v>
      </c>
      <c r="AU126" s="22" t="s">
        <v>83</v>
      </c>
      <c r="AY126" s="22" t="s">
        <v>147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2" t="s">
        <v>83</v>
      </c>
      <c r="BK126" s="230">
        <f>ROUND(I126*H126,2)</f>
        <v>0</v>
      </c>
      <c r="BL126" s="22" t="s">
        <v>155</v>
      </c>
      <c r="BM126" s="22" t="s">
        <v>589</v>
      </c>
    </row>
    <row r="127" s="1" customFormat="1" ht="16.5" customHeight="1">
      <c r="B127" s="44"/>
      <c r="C127" s="219" t="s">
        <v>378</v>
      </c>
      <c r="D127" s="219" t="s">
        <v>150</v>
      </c>
      <c r="E127" s="220" t="s">
        <v>946</v>
      </c>
      <c r="F127" s="221" t="s">
        <v>947</v>
      </c>
      <c r="G127" s="222" t="s">
        <v>855</v>
      </c>
      <c r="H127" s="223">
        <v>4</v>
      </c>
      <c r="I127" s="224"/>
      <c r="J127" s="225">
        <f>ROUND(I127*H127,2)</f>
        <v>0</v>
      </c>
      <c r="K127" s="221" t="s">
        <v>23</v>
      </c>
      <c r="L127" s="70"/>
      <c r="M127" s="226" t="s">
        <v>23</v>
      </c>
      <c r="N127" s="227" t="s">
        <v>46</v>
      </c>
      <c r="O127" s="45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AR127" s="22" t="s">
        <v>155</v>
      </c>
      <c r="AT127" s="22" t="s">
        <v>150</v>
      </c>
      <c r="AU127" s="22" t="s">
        <v>83</v>
      </c>
      <c r="AY127" s="22" t="s">
        <v>147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83</v>
      </c>
      <c r="BK127" s="230">
        <f>ROUND(I127*H127,2)</f>
        <v>0</v>
      </c>
      <c r="BL127" s="22" t="s">
        <v>155</v>
      </c>
      <c r="BM127" s="22" t="s">
        <v>597</v>
      </c>
    </row>
    <row r="128" s="1" customFormat="1" ht="16.5" customHeight="1">
      <c r="B128" s="44"/>
      <c r="C128" s="219" t="s">
        <v>383</v>
      </c>
      <c r="D128" s="219" t="s">
        <v>150</v>
      </c>
      <c r="E128" s="220" t="s">
        <v>948</v>
      </c>
      <c r="F128" s="221" t="s">
        <v>949</v>
      </c>
      <c r="G128" s="222" t="s">
        <v>855</v>
      </c>
      <c r="H128" s="223">
        <v>10</v>
      </c>
      <c r="I128" s="224"/>
      <c r="J128" s="225">
        <f>ROUND(I128*H128,2)</f>
        <v>0</v>
      </c>
      <c r="K128" s="221" t="s">
        <v>23</v>
      </c>
      <c r="L128" s="70"/>
      <c r="M128" s="226" t="s">
        <v>23</v>
      </c>
      <c r="N128" s="264" t="s">
        <v>46</v>
      </c>
      <c r="O128" s="265"/>
      <c r="P128" s="266">
        <f>O128*H128</f>
        <v>0</v>
      </c>
      <c r="Q128" s="266">
        <v>0</v>
      </c>
      <c r="R128" s="266">
        <f>Q128*H128</f>
        <v>0</v>
      </c>
      <c r="S128" s="266">
        <v>0</v>
      </c>
      <c r="T128" s="267">
        <f>S128*H128</f>
        <v>0</v>
      </c>
      <c r="AR128" s="22" t="s">
        <v>155</v>
      </c>
      <c r="AT128" s="22" t="s">
        <v>150</v>
      </c>
      <c r="AU128" s="22" t="s">
        <v>83</v>
      </c>
      <c r="AY128" s="22" t="s">
        <v>147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2" t="s">
        <v>83</v>
      </c>
      <c r="BK128" s="230">
        <f>ROUND(I128*H128,2)</f>
        <v>0</v>
      </c>
      <c r="BL128" s="22" t="s">
        <v>155</v>
      </c>
      <c r="BM128" s="22" t="s">
        <v>606</v>
      </c>
    </row>
    <row r="129" s="1" customFormat="1" ht="6.96" customHeight="1">
      <c r="B129" s="65"/>
      <c r="C129" s="66"/>
      <c r="D129" s="66"/>
      <c r="E129" s="66"/>
      <c r="F129" s="66"/>
      <c r="G129" s="66"/>
      <c r="H129" s="66"/>
      <c r="I129" s="164"/>
      <c r="J129" s="66"/>
      <c r="K129" s="66"/>
      <c r="L129" s="70"/>
    </row>
  </sheetData>
  <sheetProtection sheet="1" autoFilter="0" formatColumns="0" formatRows="0" objects="1" scenarios="1" spinCount="100000" saltValue="COse2Z8sPzP2c7dVEI7Tn2uDhYU55Pm5btrR95ANFqscrQg0HcBauVZZBJBRgfVyJq1tv8qhWd+ZoSYntk4tLQ==" hashValue="5Q7bzM6xvYvfkyu0ddoRMNDZAlUtIGQqncxfjNbFKCfOnzx7TAk0btkrad+yfhbGzEeBYPPD96nPX4mstInxfA==" algorithmName="SHA-512" password="CC35"/>
  <autoFilter ref="C78:K128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95</v>
      </c>
      <c r="G1" s="137" t="s">
        <v>96</v>
      </c>
      <c r="H1" s="137"/>
      <c r="I1" s="138"/>
      <c r="J1" s="137" t="s">
        <v>97</v>
      </c>
      <c r="K1" s="136" t="s">
        <v>98</v>
      </c>
      <c r="L1" s="137" t="s">
        <v>99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91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85</v>
      </c>
    </row>
    <row r="4" ht="36.96" customHeight="1">
      <c r="B4" s="26"/>
      <c r="C4" s="27"/>
      <c r="D4" s="28" t="s">
        <v>100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Bytový dům ul. Míru č.p. 14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101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950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23</v>
      </c>
      <c r="K11" s="49"/>
    </row>
    <row r="12" s="1" customFormat="1" ht="14.4" customHeight="1">
      <c r="B12" s="44"/>
      <c r="C12" s="45"/>
      <c r="D12" s="38" t="s">
        <v>24</v>
      </c>
      <c r="E12" s="45"/>
      <c r="F12" s="33" t="s">
        <v>25</v>
      </c>
      <c r="G12" s="45"/>
      <c r="H12" s="45"/>
      <c r="I12" s="144" t="s">
        <v>26</v>
      </c>
      <c r="J12" s="145" t="str">
        <f>'Rekapitulace stavby'!AN8</f>
        <v>4. 3. 2018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28</v>
      </c>
      <c r="E14" s="45"/>
      <c r="F14" s="45"/>
      <c r="G14" s="45"/>
      <c r="H14" s="45"/>
      <c r="I14" s="144" t="s">
        <v>29</v>
      </c>
      <c r="J14" s="33" t="s">
        <v>30</v>
      </c>
      <c r="K14" s="49"/>
    </row>
    <row r="15" s="1" customFormat="1" ht="18" customHeight="1">
      <c r="B15" s="44"/>
      <c r="C15" s="45"/>
      <c r="D15" s="45"/>
      <c r="E15" s="33" t="s">
        <v>31</v>
      </c>
      <c r="F15" s="45"/>
      <c r="G15" s="45"/>
      <c r="H15" s="45"/>
      <c r="I15" s="144" t="s">
        <v>32</v>
      </c>
      <c r="J15" s="33" t="s">
        <v>23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33</v>
      </c>
      <c r="E17" s="45"/>
      <c r="F17" s="45"/>
      <c r="G17" s="45"/>
      <c r="H17" s="45"/>
      <c r="I17" s="144" t="s">
        <v>29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32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35</v>
      </c>
      <c r="E20" s="45"/>
      <c r="F20" s="45"/>
      <c r="G20" s="45"/>
      <c r="H20" s="45"/>
      <c r="I20" s="144" t="s">
        <v>29</v>
      </c>
      <c r="J20" s="33" t="s">
        <v>36</v>
      </c>
      <c r="K20" s="49"/>
    </row>
    <row r="21" s="1" customFormat="1" ht="18" customHeight="1">
      <c r="B21" s="44"/>
      <c r="C21" s="45"/>
      <c r="D21" s="45"/>
      <c r="E21" s="33" t="s">
        <v>37</v>
      </c>
      <c r="F21" s="45"/>
      <c r="G21" s="45"/>
      <c r="H21" s="45"/>
      <c r="I21" s="144" t="s">
        <v>32</v>
      </c>
      <c r="J21" s="33" t="s">
        <v>23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39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23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41</v>
      </c>
      <c r="E27" s="45"/>
      <c r="F27" s="45"/>
      <c r="G27" s="45"/>
      <c r="H27" s="45"/>
      <c r="I27" s="142"/>
      <c r="J27" s="153">
        <f>ROUND(J97,2)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43</v>
      </c>
      <c r="G29" s="45"/>
      <c r="H29" s="45"/>
      <c r="I29" s="154" t="s">
        <v>42</v>
      </c>
      <c r="J29" s="50" t="s">
        <v>44</v>
      </c>
      <c r="K29" s="49"/>
    </row>
    <row r="30" s="1" customFormat="1" ht="14.4" customHeight="1">
      <c r="B30" s="44"/>
      <c r="C30" s="45"/>
      <c r="D30" s="53" t="s">
        <v>45</v>
      </c>
      <c r="E30" s="53" t="s">
        <v>46</v>
      </c>
      <c r="F30" s="155">
        <f>ROUND(SUM(BE97:BE426), 2)</f>
        <v>0</v>
      </c>
      <c r="G30" s="45"/>
      <c r="H30" s="45"/>
      <c r="I30" s="156">
        <v>0.20999999999999999</v>
      </c>
      <c r="J30" s="155">
        <f>ROUND(ROUND((SUM(BE97:BE426)), 2)*I30, 2)</f>
        <v>0</v>
      </c>
      <c r="K30" s="49"/>
    </row>
    <row r="31" s="1" customFormat="1" ht="14.4" customHeight="1">
      <c r="B31" s="44"/>
      <c r="C31" s="45"/>
      <c r="D31" s="45"/>
      <c r="E31" s="53" t="s">
        <v>47</v>
      </c>
      <c r="F31" s="155">
        <f>ROUND(SUM(BF97:BF426), 2)</f>
        <v>0</v>
      </c>
      <c r="G31" s="45"/>
      <c r="H31" s="45"/>
      <c r="I31" s="156">
        <v>0.14999999999999999</v>
      </c>
      <c r="J31" s="155">
        <f>ROUND(ROUND((SUM(BF97:BF426)),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48</v>
      </c>
      <c r="F32" s="155">
        <f>ROUND(SUM(BG97:BG426),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49</v>
      </c>
      <c r="F33" s="155">
        <f>ROUND(SUM(BH97:BH426),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50</v>
      </c>
      <c r="F34" s="155">
        <f>ROUND(SUM(BI97:BI426),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51</v>
      </c>
      <c r="E36" s="96"/>
      <c r="F36" s="96"/>
      <c r="G36" s="159" t="s">
        <v>52</v>
      </c>
      <c r="H36" s="160" t="s">
        <v>53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103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Bytový dům ul. Míru č.p. 14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101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03 - Zateplení fasády objektu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24</v>
      </c>
      <c r="D49" s="45"/>
      <c r="E49" s="45"/>
      <c r="F49" s="33" t="str">
        <f>F12</f>
        <v>Obec Třinec</v>
      </c>
      <c r="G49" s="45"/>
      <c r="H49" s="45"/>
      <c r="I49" s="144" t="s">
        <v>26</v>
      </c>
      <c r="J49" s="145" t="str">
        <f>IF(J12="","",J12)</f>
        <v>4. 3. 2018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28</v>
      </c>
      <c r="D51" s="45"/>
      <c r="E51" s="45"/>
      <c r="F51" s="33" t="str">
        <f>E15</f>
        <v>Město Třinec</v>
      </c>
      <c r="G51" s="45"/>
      <c r="H51" s="45"/>
      <c r="I51" s="144" t="s">
        <v>35</v>
      </c>
      <c r="J51" s="42" t="str">
        <f>E21</f>
        <v>Projekční kancelář lay-out s.r.o.</v>
      </c>
      <c r="K51" s="49"/>
    </row>
    <row r="52" s="1" customFormat="1" ht="14.4" customHeight="1">
      <c r="B52" s="44"/>
      <c r="C52" s="38" t="s">
        <v>33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104</v>
      </c>
      <c r="D54" s="157"/>
      <c r="E54" s="157"/>
      <c r="F54" s="157"/>
      <c r="G54" s="157"/>
      <c r="H54" s="157"/>
      <c r="I54" s="171"/>
      <c r="J54" s="172" t="s">
        <v>105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106</v>
      </c>
      <c r="D56" s="45"/>
      <c r="E56" s="45"/>
      <c r="F56" s="45"/>
      <c r="G56" s="45"/>
      <c r="H56" s="45"/>
      <c r="I56" s="142"/>
      <c r="J56" s="153">
        <f>J97</f>
        <v>0</v>
      </c>
      <c r="K56" s="49"/>
      <c r="AU56" s="22" t="s">
        <v>107</v>
      </c>
    </row>
    <row r="57" s="7" customFormat="1" ht="24.96" customHeight="1">
      <c r="B57" s="175"/>
      <c r="C57" s="176"/>
      <c r="D57" s="177" t="s">
        <v>108</v>
      </c>
      <c r="E57" s="178"/>
      <c r="F57" s="178"/>
      <c r="G57" s="178"/>
      <c r="H57" s="178"/>
      <c r="I57" s="179"/>
      <c r="J57" s="180">
        <f>J98</f>
        <v>0</v>
      </c>
      <c r="K57" s="181"/>
    </row>
    <row r="58" s="8" customFormat="1" ht="19.92" customHeight="1">
      <c r="B58" s="182"/>
      <c r="C58" s="183"/>
      <c r="D58" s="184" t="s">
        <v>951</v>
      </c>
      <c r="E58" s="185"/>
      <c r="F58" s="185"/>
      <c r="G58" s="185"/>
      <c r="H58" s="185"/>
      <c r="I58" s="186"/>
      <c r="J58" s="187">
        <f>J99</f>
        <v>0</v>
      </c>
      <c r="K58" s="188"/>
    </row>
    <row r="59" s="8" customFormat="1" ht="19.92" customHeight="1">
      <c r="B59" s="182"/>
      <c r="C59" s="183"/>
      <c r="D59" s="184" t="s">
        <v>952</v>
      </c>
      <c r="E59" s="185"/>
      <c r="F59" s="185"/>
      <c r="G59" s="185"/>
      <c r="H59" s="185"/>
      <c r="I59" s="186"/>
      <c r="J59" s="187">
        <f>J123</f>
        <v>0</v>
      </c>
      <c r="K59" s="188"/>
    </row>
    <row r="60" s="8" customFormat="1" ht="19.92" customHeight="1">
      <c r="B60" s="182"/>
      <c r="C60" s="183"/>
      <c r="D60" s="184" t="s">
        <v>953</v>
      </c>
      <c r="E60" s="185"/>
      <c r="F60" s="185"/>
      <c r="G60" s="185"/>
      <c r="H60" s="185"/>
      <c r="I60" s="186"/>
      <c r="J60" s="187">
        <f>J127</f>
        <v>0</v>
      </c>
      <c r="K60" s="188"/>
    </row>
    <row r="61" s="8" customFormat="1" ht="19.92" customHeight="1">
      <c r="B61" s="182"/>
      <c r="C61" s="183"/>
      <c r="D61" s="184" t="s">
        <v>954</v>
      </c>
      <c r="E61" s="185"/>
      <c r="F61" s="185"/>
      <c r="G61" s="185"/>
      <c r="H61" s="185"/>
      <c r="I61" s="186"/>
      <c r="J61" s="187">
        <f>J129</f>
        <v>0</v>
      </c>
      <c r="K61" s="188"/>
    </row>
    <row r="62" s="8" customFormat="1" ht="19.92" customHeight="1">
      <c r="B62" s="182"/>
      <c r="C62" s="183"/>
      <c r="D62" s="184" t="s">
        <v>109</v>
      </c>
      <c r="E62" s="185"/>
      <c r="F62" s="185"/>
      <c r="G62" s="185"/>
      <c r="H62" s="185"/>
      <c r="I62" s="186"/>
      <c r="J62" s="187">
        <f>J134</f>
        <v>0</v>
      </c>
      <c r="K62" s="188"/>
    </row>
    <row r="63" s="8" customFormat="1" ht="19.92" customHeight="1">
      <c r="B63" s="182"/>
      <c r="C63" s="183"/>
      <c r="D63" s="184" t="s">
        <v>110</v>
      </c>
      <c r="E63" s="185"/>
      <c r="F63" s="185"/>
      <c r="G63" s="185"/>
      <c r="H63" s="185"/>
      <c r="I63" s="186"/>
      <c r="J63" s="187">
        <f>J216</f>
        <v>0</v>
      </c>
      <c r="K63" s="188"/>
    </row>
    <row r="64" s="8" customFormat="1" ht="19.92" customHeight="1">
      <c r="B64" s="182"/>
      <c r="C64" s="183"/>
      <c r="D64" s="184" t="s">
        <v>111</v>
      </c>
      <c r="E64" s="185"/>
      <c r="F64" s="185"/>
      <c r="G64" s="185"/>
      <c r="H64" s="185"/>
      <c r="I64" s="186"/>
      <c r="J64" s="187">
        <f>J266</f>
        <v>0</v>
      </c>
      <c r="K64" s="188"/>
    </row>
    <row r="65" s="8" customFormat="1" ht="19.92" customHeight="1">
      <c r="B65" s="182"/>
      <c r="C65" s="183"/>
      <c r="D65" s="184" t="s">
        <v>112</v>
      </c>
      <c r="E65" s="185"/>
      <c r="F65" s="185"/>
      <c r="G65" s="185"/>
      <c r="H65" s="185"/>
      <c r="I65" s="186"/>
      <c r="J65" s="187">
        <f>J272</f>
        <v>0</v>
      </c>
      <c r="K65" s="188"/>
    </row>
    <row r="66" s="7" customFormat="1" ht="24.96" customHeight="1">
      <c r="B66" s="175"/>
      <c r="C66" s="176"/>
      <c r="D66" s="177" t="s">
        <v>113</v>
      </c>
      <c r="E66" s="178"/>
      <c r="F66" s="178"/>
      <c r="G66" s="178"/>
      <c r="H66" s="178"/>
      <c r="I66" s="179"/>
      <c r="J66" s="180">
        <f>J274</f>
        <v>0</v>
      </c>
      <c r="K66" s="181"/>
    </row>
    <row r="67" s="8" customFormat="1" ht="19.92" customHeight="1">
      <c r="B67" s="182"/>
      <c r="C67" s="183"/>
      <c r="D67" s="184" t="s">
        <v>955</v>
      </c>
      <c r="E67" s="185"/>
      <c r="F67" s="185"/>
      <c r="G67" s="185"/>
      <c r="H67" s="185"/>
      <c r="I67" s="186"/>
      <c r="J67" s="187">
        <f>J275</f>
        <v>0</v>
      </c>
      <c r="K67" s="188"/>
    </row>
    <row r="68" s="8" customFormat="1" ht="19.92" customHeight="1">
      <c r="B68" s="182"/>
      <c r="C68" s="183"/>
      <c r="D68" s="184" t="s">
        <v>114</v>
      </c>
      <c r="E68" s="185"/>
      <c r="F68" s="185"/>
      <c r="G68" s="185"/>
      <c r="H68" s="185"/>
      <c r="I68" s="186"/>
      <c r="J68" s="187">
        <f>J295</f>
        <v>0</v>
      </c>
      <c r="K68" s="188"/>
    </row>
    <row r="69" s="8" customFormat="1" ht="19.92" customHeight="1">
      <c r="B69" s="182"/>
      <c r="C69" s="183"/>
      <c r="D69" s="184" t="s">
        <v>956</v>
      </c>
      <c r="E69" s="185"/>
      <c r="F69" s="185"/>
      <c r="G69" s="185"/>
      <c r="H69" s="185"/>
      <c r="I69" s="186"/>
      <c r="J69" s="187">
        <f>J301</f>
        <v>0</v>
      </c>
      <c r="K69" s="188"/>
    </row>
    <row r="70" s="8" customFormat="1" ht="19.92" customHeight="1">
      <c r="B70" s="182"/>
      <c r="C70" s="183"/>
      <c r="D70" s="184" t="s">
        <v>957</v>
      </c>
      <c r="E70" s="185"/>
      <c r="F70" s="185"/>
      <c r="G70" s="185"/>
      <c r="H70" s="185"/>
      <c r="I70" s="186"/>
      <c r="J70" s="187">
        <f>J311</f>
        <v>0</v>
      </c>
      <c r="K70" s="188"/>
    </row>
    <row r="71" s="8" customFormat="1" ht="19.92" customHeight="1">
      <c r="B71" s="182"/>
      <c r="C71" s="183"/>
      <c r="D71" s="184" t="s">
        <v>116</v>
      </c>
      <c r="E71" s="185"/>
      <c r="F71" s="185"/>
      <c r="G71" s="185"/>
      <c r="H71" s="185"/>
      <c r="I71" s="186"/>
      <c r="J71" s="187">
        <f>J321</f>
        <v>0</v>
      </c>
      <c r="K71" s="188"/>
    </row>
    <row r="72" s="8" customFormat="1" ht="19.92" customHeight="1">
      <c r="B72" s="182"/>
      <c r="C72" s="183"/>
      <c r="D72" s="184" t="s">
        <v>120</v>
      </c>
      <c r="E72" s="185"/>
      <c r="F72" s="185"/>
      <c r="G72" s="185"/>
      <c r="H72" s="185"/>
      <c r="I72" s="186"/>
      <c r="J72" s="187">
        <f>J334</f>
        <v>0</v>
      </c>
      <c r="K72" s="188"/>
    </row>
    <row r="73" s="8" customFormat="1" ht="19.92" customHeight="1">
      <c r="B73" s="182"/>
      <c r="C73" s="183"/>
      <c r="D73" s="184" t="s">
        <v>121</v>
      </c>
      <c r="E73" s="185"/>
      <c r="F73" s="185"/>
      <c r="G73" s="185"/>
      <c r="H73" s="185"/>
      <c r="I73" s="186"/>
      <c r="J73" s="187">
        <f>J344</f>
        <v>0</v>
      </c>
      <c r="K73" s="188"/>
    </row>
    <row r="74" s="8" customFormat="1" ht="19.92" customHeight="1">
      <c r="B74" s="182"/>
      <c r="C74" s="183"/>
      <c r="D74" s="184" t="s">
        <v>958</v>
      </c>
      <c r="E74" s="185"/>
      <c r="F74" s="185"/>
      <c r="G74" s="185"/>
      <c r="H74" s="185"/>
      <c r="I74" s="186"/>
      <c r="J74" s="187">
        <f>J373</f>
        <v>0</v>
      </c>
      <c r="K74" s="188"/>
    </row>
    <row r="75" s="8" customFormat="1" ht="19.92" customHeight="1">
      <c r="B75" s="182"/>
      <c r="C75" s="183"/>
      <c r="D75" s="184" t="s">
        <v>123</v>
      </c>
      <c r="E75" s="185"/>
      <c r="F75" s="185"/>
      <c r="G75" s="185"/>
      <c r="H75" s="185"/>
      <c r="I75" s="186"/>
      <c r="J75" s="187">
        <f>J403</f>
        <v>0</v>
      </c>
      <c r="K75" s="188"/>
    </row>
    <row r="76" s="8" customFormat="1" ht="19.92" customHeight="1">
      <c r="B76" s="182"/>
      <c r="C76" s="183"/>
      <c r="D76" s="184" t="s">
        <v>124</v>
      </c>
      <c r="E76" s="185"/>
      <c r="F76" s="185"/>
      <c r="G76" s="185"/>
      <c r="H76" s="185"/>
      <c r="I76" s="186"/>
      <c r="J76" s="187">
        <f>J416</f>
        <v>0</v>
      </c>
      <c r="K76" s="188"/>
    </row>
    <row r="77" s="8" customFormat="1" ht="19.92" customHeight="1">
      <c r="B77" s="182"/>
      <c r="C77" s="183"/>
      <c r="D77" s="184" t="s">
        <v>959</v>
      </c>
      <c r="E77" s="185"/>
      <c r="F77" s="185"/>
      <c r="G77" s="185"/>
      <c r="H77" s="185"/>
      <c r="I77" s="186"/>
      <c r="J77" s="187">
        <f>J424</f>
        <v>0</v>
      </c>
      <c r="K77" s="188"/>
    </row>
    <row r="78" s="1" customFormat="1" ht="21.84" customHeight="1">
      <c r="B78" s="44"/>
      <c r="C78" s="45"/>
      <c r="D78" s="45"/>
      <c r="E78" s="45"/>
      <c r="F78" s="45"/>
      <c r="G78" s="45"/>
      <c r="H78" s="45"/>
      <c r="I78" s="142"/>
      <c r="J78" s="45"/>
      <c r="K78" s="49"/>
    </row>
    <row r="79" s="1" customFormat="1" ht="6.96" customHeight="1">
      <c r="B79" s="65"/>
      <c r="C79" s="66"/>
      <c r="D79" s="66"/>
      <c r="E79" s="66"/>
      <c r="F79" s="66"/>
      <c r="G79" s="66"/>
      <c r="H79" s="66"/>
      <c r="I79" s="164"/>
      <c r="J79" s="66"/>
      <c r="K79" s="67"/>
    </row>
    <row r="83" s="1" customFormat="1" ht="6.96" customHeight="1">
      <c r="B83" s="68"/>
      <c r="C83" s="69"/>
      <c r="D83" s="69"/>
      <c r="E83" s="69"/>
      <c r="F83" s="69"/>
      <c r="G83" s="69"/>
      <c r="H83" s="69"/>
      <c r="I83" s="167"/>
      <c r="J83" s="69"/>
      <c r="K83" s="69"/>
      <c r="L83" s="70"/>
    </row>
    <row r="84" s="1" customFormat="1" ht="36.96" customHeight="1">
      <c r="B84" s="44"/>
      <c r="C84" s="71" t="s">
        <v>131</v>
      </c>
      <c r="D84" s="72"/>
      <c r="E84" s="72"/>
      <c r="F84" s="72"/>
      <c r="G84" s="72"/>
      <c r="H84" s="72"/>
      <c r="I84" s="189"/>
      <c r="J84" s="72"/>
      <c r="K84" s="72"/>
      <c r="L84" s="70"/>
    </row>
    <row r="85" s="1" customFormat="1" ht="6.96" customHeight="1">
      <c r="B85" s="44"/>
      <c r="C85" s="72"/>
      <c r="D85" s="72"/>
      <c r="E85" s="72"/>
      <c r="F85" s="72"/>
      <c r="G85" s="72"/>
      <c r="H85" s="72"/>
      <c r="I85" s="189"/>
      <c r="J85" s="72"/>
      <c r="K85" s="72"/>
      <c r="L85" s="70"/>
    </row>
    <row r="86" s="1" customFormat="1" ht="14.4" customHeight="1">
      <c r="B86" s="44"/>
      <c r="C86" s="74" t="s">
        <v>18</v>
      </c>
      <c r="D86" s="72"/>
      <c r="E86" s="72"/>
      <c r="F86" s="72"/>
      <c r="G86" s="72"/>
      <c r="H86" s="72"/>
      <c r="I86" s="189"/>
      <c r="J86" s="72"/>
      <c r="K86" s="72"/>
      <c r="L86" s="70"/>
    </row>
    <row r="87" s="1" customFormat="1" ht="16.5" customHeight="1">
      <c r="B87" s="44"/>
      <c r="C87" s="72"/>
      <c r="D87" s="72"/>
      <c r="E87" s="190" t="str">
        <f>E7</f>
        <v>Bytový dům ul. Míru č.p. 14</v>
      </c>
      <c r="F87" s="74"/>
      <c r="G87" s="74"/>
      <c r="H87" s="74"/>
      <c r="I87" s="189"/>
      <c r="J87" s="72"/>
      <c r="K87" s="72"/>
      <c r="L87" s="70"/>
    </row>
    <row r="88" s="1" customFormat="1" ht="14.4" customHeight="1">
      <c r="B88" s="44"/>
      <c r="C88" s="74" t="s">
        <v>101</v>
      </c>
      <c r="D88" s="72"/>
      <c r="E88" s="72"/>
      <c r="F88" s="72"/>
      <c r="G88" s="72"/>
      <c r="H88" s="72"/>
      <c r="I88" s="189"/>
      <c r="J88" s="72"/>
      <c r="K88" s="72"/>
      <c r="L88" s="70"/>
    </row>
    <row r="89" s="1" customFormat="1" ht="17.25" customHeight="1">
      <c r="B89" s="44"/>
      <c r="C89" s="72"/>
      <c r="D89" s="72"/>
      <c r="E89" s="80" t="str">
        <f>E9</f>
        <v>03 - Zateplení fasády objektu</v>
      </c>
      <c r="F89" s="72"/>
      <c r="G89" s="72"/>
      <c r="H89" s="72"/>
      <c r="I89" s="189"/>
      <c r="J89" s="72"/>
      <c r="K89" s="72"/>
      <c r="L89" s="70"/>
    </row>
    <row r="90" s="1" customFormat="1" ht="6.96" customHeight="1">
      <c r="B90" s="44"/>
      <c r="C90" s="72"/>
      <c r="D90" s="72"/>
      <c r="E90" s="72"/>
      <c r="F90" s="72"/>
      <c r="G90" s="72"/>
      <c r="H90" s="72"/>
      <c r="I90" s="189"/>
      <c r="J90" s="72"/>
      <c r="K90" s="72"/>
      <c r="L90" s="70"/>
    </row>
    <row r="91" s="1" customFormat="1" ht="18" customHeight="1">
      <c r="B91" s="44"/>
      <c r="C91" s="74" t="s">
        <v>24</v>
      </c>
      <c r="D91" s="72"/>
      <c r="E91" s="72"/>
      <c r="F91" s="191" t="str">
        <f>F12</f>
        <v>Obec Třinec</v>
      </c>
      <c r="G91" s="72"/>
      <c r="H91" s="72"/>
      <c r="I91" s="192" t="s">
        <v>26</v>
      </c>
      <c r="J91" s="83" t="str">
        <f>IF(J12="","",J12)</f>
        <v>4. 3. 2018</v>
      </c>
      <c r="K91" s="72"/>
      <c r="L91" s="70"/>
    </row>
    <row r="92" s="1" customFormat="1" ht="6.96" customHeight="1">
      <c r="B92" s="44"/>
      <c r="C92" s="72"/>
      <c r="D92" s="72"/>
      <c r="E92" s="72"/>
      <c r="F92" s="72"/>
      <c r="G92" s="72"/>
      <c r="H92" s="72"/>
      <c r="I92" s="189"/>
      <c r="J92" s="72"/>
      <c r="K92" s="72"/>
      <c r="L92" s="70"/>
    </row>
    <row r="93" s="1" customFormat="1">
      <c r="B93" s="44"/>
      <c r="C93" s="74" t="s">
        <v>28</v>
      </c>
      <c r="D93" s="72"/>
      <c r="E93" s="72"/>
      <c r="F93" s="191" t="str">
        <f>E15</f>
        <v>Město Třinec</v>
      </c>
      <c r="G93" s="72"/>
      <c r="H93" s="72"/>
      <c r="I93" s="192" t="s">
        <v>35</v>
      </c>
      <c r="J93" s="191" t="str">
        <f>E21</f>
        <v>Projekční kancelář lay-out s.r.o.</v>
      </c>
      <c r="K93" s="72"/>
      <c r="L93" s="70"/>
    </row>
    <row r="94" s="1" customFormat="1" ht="14.4" customHeight="1">
      <c r="B94" s="44"/>
      <c r="C94" s="74" t="s">
        <v>33</v>
      </c>
      <c r="D94" s="72"/>
      <c r="E94" s="72"/>
      <c r="F94" s="191" t="str">
        <f>IF(E18="","",E18)</f>
        <v/>
      </c>
      <c r="G94" s="72"/>
      <c r="H94" s="72"/>
      <c r="I94" s="189"/>
      <c r="J94" s="72"/>
      <c r="K94" s="72"/>
      <c r="L94" s="70"/>
    </row>
    <row r="95" s="1" customFormat="1" ht="10.32" customHeight="1">
      <c r="B95" s="44"/>
      <c r="C95" s="72"/>
      <c r="D95" s="72"/>
      <c r="E95" s="72"/>
      <c r="F95" s="72"/>
      <c r="G95" s="72"/>
      <c r="H95" s="72"/>
      <c r="I95" s="189"/>
      <c r="J95" s="72"/>
      <c r="K95" s="72"/>
      <c r="L95" s="70"/>
    </row>
    <row r="96" s="9" customFormat="1" ht="29.28" customHeight="1">
      <c r="B96" s="193"/>
      <c r="C96" s="194" t="s">
        <v>132</v>
      </c>
      <c r="D96" s="195" t="s">
        <v>60</v>
      </c>
      <c r="E96" s="195" t="s">
        <v>56</v>
      </c>
      <c r="F96" s="195" t="s">
        <v>133</v>
      </c>
      <c r="G96" s="195" t="s">
        <v>134</v>
      </c>
      <c r="H96" s="195" t="s">
        <v>135</v>
      </c>
      <c r="I96" s="196" t="s">
        <v>136</v>
      </c>
      <c r="J96" s="195" t="s">
        <v>105</v>
      </c>
      <c r="K96" s="197" t="s">
        <v>137</v>
      </c>
      <c r="L96" s="198"/>
      <c r="M96" s="100" t="s">
        <v>138</v>
      </c>
      <c r="N96" s="101" t="s">
        <v>45</v>
      </c>
      <c r="O96" s="101" t="s">
        <v>139</v>
      </c>
      <c r="P96" s="101" t="s">
        <v>140</v>
      </c>
      <c r="Q96" s="101" t="s">
        <v>141</v>
      </c>
      <c r="R96" s="101" t="s">
        <v>142</v>
      </c>
      <c r="S96" s="101" t="s">
        <v>143</v>
      </c>
      <c r="T96" s="102" t="s">
        <v>144</v>
      </c>
    </row>
    <row r="97" s="1" customFormat="1" ht="29.28" customHeight="1">
      <c r="B97" s="44"/>
      <c r="C97" s="106" t="s">
        <v>106</v>
      </c>
      <c r="D97" s="72"/>
      <c r="E97" s="72"/>
      <c r="F97" s="72"/>
      <c r="G97" s="72"/>
      <c r="H97" s="72"/>
      <c r="I97" s="189"/>
      <c r="J97" s="199">
        <f>BK97</f>
        <v>0</v>
      </c>
      <c r="K97" s="72"/>
      <c r="L97" s="70"/>
      <c r="M97" s="103"/>
      <c r="N97" s="104"/>
      <c r="O97" s="104"/>
      <c r="P97" s="200">
        <f>P98+P274</f>
        <v>0</v>
      </c>
      <c r="Q97" s="104"/>
      <c r="R97" s="200">
        <f>R98+R274</f>
        <v>75.526447319999988</v>
      </c>
      <c r="S97" s="104"/>
      <c r="T97" s="201">
        <f>T98+T274</f>
        <v>43.140215199999993</v>
      </c>
      <c r="AT97" s="22" t="s">
        <v>74</v>
      </c>
      <c r="AU97" s="22" t="s">
        <v>107</v>
      </c>
      <c r="BK97" s="202">
        <f>BK98+BK274</f>
        <v>0</v>
      </c>
    </row>
    <row r="98" s="10" customFormat="1" ht="37.44" customHeight="1">
      <c r="B98" s="203"/>
      <c r="C98" s="204"/>
      <c r="D98" s="205" t="s">
        <v>74</v>
      </c>
      <c r="E98" s="206" t="s">
        <v>145</v>
      </c>
      <c r="F98" s="206" t="s">
        <v>146</v>
      </c>
      <c r="G98" s="204"/>
      <c r="H98" s="204"/>
      <c r="I98" s="207"/>
      <c r="J98" s="208">
        <f>BK98</f>
        <v>0</v>
      </c>
      <c r="K98" s="204"/>
      <c r="L98" s="209"/>
      <c r="M98" s="210"/>
      <c r="N98" s="211"/>
      <c r="O98" s="211"/>
      <c r="P98" s="212">
        <f>P99+P123+P127+P129+P134+P216+P266+P272</f>
        <v>0</v>
      </c>
      <c r="Q98" s="211"/>
      <c r="R98" s="212">
        <f>R99+R123+R127+R129+R134+R216+R266+R272</f>
        <v>74.063175359999988</v>
      </c>
      <c r="S98" s="211"/>
      <c r="T98" s="213">
        <f>T99+T123+T127+T129+T134+T216+T266+T272</f>
        <v>41.038896799999996</v>
      </c>
      <c r="AR98" s="214" t="s">
        <v>83</v>
      </c>
      <c r="AT98" s="215" t="s">
        <v>74</v>
      </c>
      <c r="AU98" s="215" t="s">
        <v>75</v>
      </c>
      <c r="AY98" s="214" t="s">
        <v>147</v>
      </c>
      <c r="BK98" s="216">
        <f>BK99+BK123+BK127+BK129+BK134+BK216+BK266+BK272</f>
        <v>0</v>
      </c>
    </row>
    <row r="99" s="10" customFormat="1" ht="19.92" customHeight="1">
      <c r="B99" s="203"/>
      <c r="C99" s="204"/>
      <c r="D99" s="205" t="s">
        <v>74</v>
      </c>
      <c r="E99" s="217" t="s">
        <v>83</v>
      </c>
      <c r="F99" s="217" t="s">
        <v>914</v>
      </c>
      <c r="G99" s="204"/>
      <c r="H99" s="204"/>
      <c r="I99" s="207"/>
      <c r="J99" s="218">
        <f>BK99</f>
        <v>0</v>
      </c>
      <c r="K99" s="204"/>
      <c r="L99" s="209"/>
      <c r="M99" s="210"/>
      <c r="N99" s="211"/>
      <c r="O99" s="211"/>
      <c r="P99" s="212">
        <f>SUM(P100:P122)</f>
        <v>0</v>
      </c>
      <c r="Q99" s="211"/>
      <c r="R99" s="212">
        <f>SUM(R100:R122)</f>
        <v>0.31605</v>
      </c>
      <c r="S99" s="211"/>
      <c r="T99" s="213">
        <f>SUM(T100:T122)</f>
        <v>36.533832799999999</v>
      </c>
      <c r="AR99" s="214" t="s">
        <v>83</v>
      </c>
      <c r="AT99" s="215" t="s">
        <v>74</v>
      </c>
      <c r="AU99" s="215" t="s">
        <v>83</v>
      </c>
      <c r="AY99" s="214" t="s">
        <v>147</v>
      </c>
      <c r="BK99" s="216">
        <f>SUM(BK100:BK122)</f>
        <v>0</v>
      </c>
    </row>
    <row r="100" s="1" customFormat="1" ht="51" customHeight="1">
      <c r="B100" s="44"/>
      <c r="C100" s="219" t="s">
        <v>83</v>
      </c>
      <c r="D100" s="219" t="s">
        <v>150</v>
      </c>
      <c r="E100" s="220" t="s">
        <v>960</v>
      </c>
      <c r="F100" s="221" t="s">
        <v>961</v>
      </c>
      <c r="G100" s="222" t="s">
        <v>153</v>
      </c>
      <c r="H100" s="223">
        <v>5.9000000000000004</v>
      </c>
      <c r="I100" s="224"/>
      <c r="J100" s="225">
        <f>ROUND(I100*H100,2)</f>
        <v>0</v>
      </c>
      <c r="K100" s="221" t="s">
        <v>154</v>
      </c>
      <c r="L100" s="70"/>
      <c r="M100" s="226" t="s">
        <v>23</v>
      </c>
      <c r="N100" s="227" t="s">
        <v>46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0.255</v>
      </c>
      <c r="T100" s="229">
        <f>S100*H100</f>
        <v>1.5045000000000002</v>
      </c>
      <c r="AR100" s="22" t="s">
        <v>155</v>
      </c>
      <c r="AT100" s="22" t="s">
        <v>150</v>
      </c>
      <c r="AU100" s="22" t="s">
        <v>85</v>
      </c>
      <c r="AY100" s="22" t="s">
        <v>147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83</v>
      </c>
      <c r="BK100" s="230">
        <f>ROUND(I100*H100,2)</f>
        <v>0</v>
      </c>
      <c r="BL100" s="22" t="s">
        <v>155</v>
      </c>
      <c r="BM100" s="22" t="s">
        <v>962</v>
      </c>
    </row>
    <row r="101" s="11" customFormat="1">
      <c r="B101" s="231"/>
      <c r="C101" s="232"/>
      <c r="D101" s="233" t="s">
        <v>164</v>
      </c>
      <c r="E101" s="234" t="s">
        <v>23</v>
      </c>
      <c r="F101" s="235" t="s">
        <v>963</v>
      </c>
      <c r="G101" s="232"/>
      <c r="H101" s="236">
        <v>5.9000000000000004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164</v>
      </c>
      <c r="AU101" s="242" t="s">
        <v>85</v>
      </c>
      <c r="AV101" s="11" t="s">
        <v>85</v>
      </c>
      <c r="AW101" s="11" t="s">
        <v>38</v>
      </c>
      <c r="AX101" s="11" t="s">
        <v>83</v>
      </c>
      <c r="AY101" s="242" t="s">
        <v>147</v>
      </c>
    </row>
    <row r="102" s="1" customFormat="1" ht="38.25" customHeight="1">
      <c r="B102" s="44"/>
      <c r="C102" s="219" t="s">
        <v>85</v>
      </c>
      <c r="D102" s="219" t="s">
        <v>150</v>
      </c>
      <c r="E102" s="220" t="s">
        <v>964</v>
      </c>
      <c r="F102" s="221" t="s">
        <v>965</v>
      </c>
      <c r="G102" s="222" t="s">
        <v>153</v>
      </c>
      <c r="H102" s="223">
        <v>50</v>
      </c>
      <c r="I102" s="224"/>
      <c r="J102" s="225">
        <f>ROUND(I102*H102,2)</f>
        <v>0</v>
      </c>
      <c r="K102" s="221" t="s">
        <v>154</v>
      </c>
      <c r="L102" s="70"/>
      <c r="M102" s="226" t="s">
        <v>23</v>
      </c>
      <c r="N102" s="227" t="s">
        <v>46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0.26000000000000001</v>
      </c>
      <c r="T102" s="229">
        <f>S102*H102</f>
        <v>13</v>
      </c>
      <c r="AR102" s="22" t="s">
        <v>155</v>
      </c>
      <c r="AT102" s="22" t="s">
        <v>150</v>
      </c>
      <c r="AU102" s="22" t="s">
        <v>85</v>
      </c>
      <c r="AY102" s="22" t="s">
        <v>147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83</v>
      </c>
      <c r="BK102" s="230">
        <f>ROUND(I102*H102,2)</f>
        <v>0</v>
      </c>
      <c r="BL102" s="22" t="s">
        <v>155</v>
      </c>
      <c r="BM102" s="22" t="s">
        <v>966</v>
      </c>
    </row>
    <row r="103" s="11" customFormat="1">
      <c r="B103" s="231"/>
      <c r="C103" s="232"/>
      <c r="D103" s="233" t="s">
        <v>164</v>
      </c>
      <c r="E103" s="234" t="s">
        <v>23</v>
      </c>
      <c r="F103" s="235" t="s">
        <v>967</v>
      </c>
      <c r="G103" s="232"/>
      <c r="H103" s="236">
        <v>50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164</v>
      </c>
      <c r="AU103" s="242" t="s">
        <v>85</v>
      </c>
      <c r="AV103" s="11" t="s">
        <v>85</v>
      </c>
      <c r="AW103" s="11" t="s">
        <v>38</v>
      </c>
      <c r="AX103" s="11" t="s">
        <v>83</v>
      </c>
      <c r="AY103" s="242" t="s">
        <v>147</v>
      </c>
    </row>
    <row r="104" s="1" customFormat="1" ht="51" customHeight="1">
      <c r="B104" s="44"/>
      <c r="C104" s="219" t="s">
        <v>160</v>
      </c>
      <c r="D104" s="219" t="s">
        <v>150</v>
      </c>
      <c r="E104" s="220" t="s">
        <v>968</v>
      </c>
      <c r="F104" s="221" t="s">
        <v>969</v>
      </c>
      <c r="G104" s="222" t="s">
        <v>153</v>
      </c>
      <c r="H104" s="223">
        <v>50</v>
      </c>
      <c r="I104" s="224"/>
      <c r="J104" s="225">
        <f>ROUND(I104*H104,2)</f>
        <v>0</v>
      </c>
      <c r="K104" s="221" t="s">
        <v>154</v>
      </c>
      <c r="L104" s="70"/>
      <c r="M104" s="226" t="s">
        <v>23</v>
      </c>
      <c r="N104" s="227" t="s">
        <v>46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0.44</v>
      </c>
      <c r="T104" s="229">
        <f>S104*H104</f>
        <v>22</v>
      </c>
      <c r="AR104" s="22" t="s">
        <v>155</v>
      </c>
      <c r="AT104" s="22" t="s">
        <v>150</v>
      </c>
      <c r="AU104" s="22" t="s">
        <v>85</v>
      </c>
      <c r="AY104" s="22" t="s">
        <v>147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83</v>
      </c>
      <c r="BK104" s="230">
        <f>ROUND(I104*H104,2)</f>
        <v>0</v>
      </c>
      <c r="BL104" s="22" t="s">
        <v>155</v>
      </c>
      <c r="BM104" s="22" t="s">
        <v>970</v>
      </c>
    </row>
    <row r="105" s="1" customFormat="1" ht="25.5" customHeight="1">
      <c r="B105" s="44"/>
      <c r="C105" s="219" t="s">
        <v>155</v>
      </c>
      <c r="D105" s="219" t="s">
        <v>150</v>
      </c>
      <c r="E105" s="220" t="s">
        <v>971</v>
      </c>
      <c r="F105" s="221" t="s">
        <v>972</v>
      </c>
      <c r="G105" s="222" t="s">
        <v>153</v>
      </c>
      <c r="H105" s="223">
        <v>36.665999999999997</v>
      </c>
      <c r="I105" s="224"/>
      <c r="J105" s="225">
        <f>ROUND(I105*H105,2)</f>
        <v>0</v>
      </c>
      <c r="K105" s="221" t="s">
        <v>154</v>
      </c>
      <c r="L105" s="70"/>
      <c r="M105" s="226" t="s">
        <v>23</v>
      </c>
      <c r="N105" s="227" t="s">
        <v>46</v>
      </c>
      <c r="O105" s="45"/>
      <c r="P105" s="228">
        <f>O105*H105</f>
        <v>0</v>
      </c>
      <c r="Q105" s="228">
        <v>0</v>
      </c>
      <c r="R105" s="228">
        <f>Q105*H105</f>
        <v>0</v>
      </c>
      <c r="S105" s="228">
        <v>0.00080000000000000004</v>
      </c>
      <c r="T105" s="229">
        <f>S105*H105</f>
        <v>0.029332799999999999</v>
      </c>
      <c r="AR105" s="22" t="s">
        <v>155</v>
      </c>
      <c r="AT105" s="22" t="s">
        <v>150</v>
      </c>
      <c r="AU105" s="22" t="s">
        <v>85</v>
      </c>
      <c r="AY105" s="22" t="s">
        <v>147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83</v>
      </c>
      <c r="BK105" s="230">
        <f>ROUND(I105*H105,2)</f>
        <v>0</v>
      </c>
      <c r="BL105" s="22" t="s">
        <v>155</v>
      </c>
      <c r="BM105" s="22" t="s">
        <v>973</v>
      </c>
    </row>
    <row r="106" s="1" customFormat="1" ht="38.25" customHeight="1">
      <c r="B106" s="44"/>
      <c r="C106" s="219" t="s">
        <v>173</v>
      </c>
      <c r="D106" s="219" t="s">
        <v>150</v>
      </c>
      <c r="E106" s="220" t="s">
        <v>974</v>
      </c>
      <c r="F106" s="221" t="s">
        <v>975</v>
      </c>
      <c r="G106" s="222" t="s">
        <v>168</v>
      </c>
      <c r="H106" s="223">
        <v>7.5</v>
      </c>
      <c r="I106" s="224"/>
      <c r="J106" s="225">
        <f>ROUND(I106*H106,2)</f>
        <v>0</v>
      </c>
      <c r="K106" s="221" t="s">
        <v>154</v>
      </c>
      <c r="L106" s="70"/>
      <c r="M106" s="226" t="s">
        <v>23</v>
      </c>
      <c r="N106" s="227" t="s">
        <v>46</v>
      </c>
      <c r="O106" s="4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2" t="s">
        <v>155</v>
      </c>
      <c r="AT106" s="22" t="s">
        <v>150</v>
      </c>
      <c r="AU106" s="22" t="s">
        <v>85</v>
      </c>
      <c r="AY106" s="22" t="s">
        <v>147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83</v>
      </c>
      <c r="BK106" s="230">
        <f>ROUND(I106*H106,2)</f>
        <v>0</v>
      </c>
      <c r="BL106" s="22" t="s">
        <v>155</v>
      </c>
      <c r="BM106" s="22" t="s">
        <v>976</v>
      </c>
    </row>
    <row r="107" s="11" customFormat="1">
      <c r="B107" s="231"/>
      <c r="C107" s="232"/>
      <c r="D107" s="233" t="s">
        <v>164</v>
      </c>
      <c r="E107" s="234" t="s">
        <v>23</v>
      </c>
      <c r="F107" s="235" t="s">
        <v>977</v>
      </c>
      <c r="G107" s="232"/>
      <c r="H107" s="236">
        <v>7.5</v>
      </c>
      <c r="I107" s="237"/>
      <c r="J107" s="232"/>
      <c r="K107" s="232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164</v>
      </c>
      <c r="AU107" s="242" t="s">
        <v>85</v>
      </c>
      <c r="AV107" s="11" t="s">
        <v>85</v>
      </c>
      <c r="AW107" s="11" t="s">
        <v>38</v>
      </c>
      <c r="AX107" s="11" t="s">
        <v>83</v>
      </c>
      <c r="AY107" s="242" t="s">
        <v>147</v>
      </c>
    </row>
    <row r="108" s="1" customFormat="1" ht="38.25" customHeight="1">
      <c r="B108" s="44"/>
      <c r="C108" s="219" t="s">
        <v>148</v>
      </c>
      <c r="D108" s="219" t="s">
        <v>150</v>
      </c>
      <c r="E108" s="220" t="s">
        <v>978</v>
      </c>
      <c r="F108" s="221" t="s">
        <v>979</v>
      </c>
      <c r="G108" s="222" t="s">
        <v>168</v>
      </c>
      <c r="H108" s="223">
        <v>7.5</v>
      </c>
      <c r="I108" s="224"/>
      <c r="J108" s="225">
        <f>ROUND(I108*H108,2)</f>
        <v>0</v>
      </c>
      <c r="K108" s="221" t="s">
        <v>154</v>
      </c>
      <c r="L108" s="70"/>
      <c r="M108" s="226" t="s">
        <v>23</v>
      </c>
      <c r="N108" s="227" t="s">
        <v>46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155</v>
      </c>
      <c r="AT108" s="22" t="s">
        <v>150</v>
      </c>
      <c r="AU108" s="22" t="s">
        <v>85</v>
      </c>
      <c r="AY108" s="22" t="s">
        <v>147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83</v>
      </c>
      <c r="BK108" s="230">
        <f>ROUND(I108*H108,2)</f>
        <v>0</v>
      </c>
      <c r="BL108" s="22" t="s">
        <v>155</v>
      </c>
      <c r="BM108" s="22" t="s">
        <v>980</v>
      </c>
    </row>
    <row r="109" s="1" customFormat="1" ht="38.25" customHeight="1">
      <c r="B109" s="44"/>
      <c r="C109" s="219" t="s">
        <v>182</v>
      </c>
      <c r="D109" s="219" t="s">
        <v>150</v>
      </c>
      <c r="E109" s="220" t="s">
        <v>981</v>
      </c>
      <c r="F109" s="221" t="s">
        <v>982</v>
      </c>
      <c r="G109" s="222" t="s">
        <v>168</v>
      </c>
      <c r="H109" s="223">
        <v>2.794</v>
      </c>
      <c r="I109" s="224"/>
      <c r="J109" s="225">
        <f>ROUND(I109*H109,2)</f>
        <v>0</v>
      </c>
      <c r="K109" s="221" t="s">
        <v>154</v>
      </c>
      <c r="L109" s="70"/>
      <c r="M109" s="226" t="s">
        <v>23</v>
      </c>
      <c r="N109" s="227" t="s">
        <v>46</v>
      </c>
      <c r="O109" s="4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AR109" s="22" t="s">
        <v>155</v>
      </c>
      <c r="AT109" s="22" t="s">
        <v>150</v>
      </c>
      <c r="AU109" s="22" t="s">
        <v>85</v>
      </c>
      <c r="AY109" s="22" t="s">
        <v>147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2" t="s">
        <v>83</v>
      </c>
      <c r="BK109" s="230">
        <f>ROUND(I109*H109,2)</f>
        <v>0</v>
      </c>
      <c r="BL109" s="22" t="s">
        <v>155</v>
      </c>
      <c r="BM109" s="22" t="s">
        <v>983</v>
      </c>
    </row>
    <row r="110" s="11" customFormat="1">
      <c r="B110" s="231"/>
      <c r="C110" s="232"/>
      <c r="D110" s="233" t="s">
        <v>164</v>
      </c>
      <c r="E110" s="234" t="s">
        <v>23</v>
      </c>
      <c r="F110" s="235" t="s">
        <v>984</v>
      </c>
      <c r="G110" s="232"/>
      <c r="H110" s="236">
        <v>2.794</v>
      </c>
      <c r="I110" s="237"/>
      <c r="J110" s="232"/>
      <c r="K110" s="232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164</v>
      </c>
      <c r="AU110" s="242" t="s">
        <v>85</v>
      </c>
      <c r="AV110" s="11" t="s">
        <v>85</v>
      </c>
      <c r="AW110" s="11" t="s">
        <v>38</v>
      </c>
      <c r="AX110" s="11" t="s">
        <v>83</v>
      </c>
      <c r="AY110" s="242" t="s">
        <v>147</v>
      </c>
    </row>
    <row r="111" s="1" customFormat="1" ht="16.5" customHeight="1">
      <c r="B111" s="44"/>
      <c r="C111" s="219" t="s">
        <v>186</v>
      </c>
      <c r="D111" s="219" t="s">
        <v>150</v>
      </c>
      <c r="E111" s="220" t="s">
        <v>985</v>
      </c>
      <c r="F111" s="221" t="s">
        <v>986</v>
      </c>
      <c r="G111" s="222" t="s">
        <v>168</v>
      </c>
      <c r="H111" s="223">
        <v>2.794</v>
      </c>
      <c r="I111" s="224"/>
      <c r="J111" s="225">
        <f>ROUND(I111*H111,2)</f>
        <v>0</v>
      </c>
      <c r="K111" s="221" t="s">
        <v>154</v>
      </c>
      <c r="L111" s="70"/>
      <c r="M111" s="226" t="s">
        <v>23</v>
      </c>
      <c r="N111" s="227" t="s">
        <v>46</v>
      </c>
      <c r="O111" s="4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AR111" s="22" t="s">
        <v>155</v>
      </c>
      <c r="AT111" s="22" t="s">
        <v>150</v>
      </c>
      <c r="AU111" s="22" t="s">
        <v>85</v>
      </c>
      <c r="AY111" s="22" t="s">
        <v>147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83</v>
      </c>
      <c r="BK111" s="230">
        <f>ROUND(I111*H111,2)</f>
        <v>0</v>
      </c>
      <c r="BL111" s="22" t="s">
        <v>155</v>
      </c>
      <c r="BM111" s="22" t="s">
        <v>987</v>
      </c>
    </row>
    <row r="112" s="1" customFormat="1" ht="25.5" customHeight="1">
      <c r="B112" s="44"/>
      <c r="C112" s="219" t="s">
        <v>171</v>
      </c>
      <c r="D112" s="219" t="s">
        <v>150</v>
      </c>
      <c r="E112" s="220" t="s">
        <v>988</v>
      </c>
      <c r="F112" s="221" t="s">
        <v>989</v>
      </c>
      <c r="G112" s="222" t="s">
        <v>240</v>
      </c>
      <c r="H112" s="223">
        <v>5.5880000000000001</v>
      </c>
      <c r="I112" s="224"/>
      <c r="J112" s="225">
        <f>ROUND(I112*H112,2)</f>
        <v>0</v>
      </c>
      <c r="K112" s="221" t="s">
        <v>154</v>
      </c>
      <c r="L112" s="70"/>
      <c r="M112" s="226" t="s">
        <v>23</v>
      </c>
      <c r="N112" s="227" t="s">
        <v>46</v>
      </c>
      <c r="O112" s="45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AR112" s="22" t="s">
        <v>155</v>
      </c>
      <c r="AT112" s="22" t="s">
        <v>150</v>
      </c>
      <c r="AU112" s="22" t="s">
        <v>85</v>
      </c>
      <c r="AY112" s="22" t="s">
        <v>147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83</v>
      </c>
      <c r="BK112" s="230">
        <f>ROUND(I112*H112,2)</f>
        <v>0</v>
      </c>
      <c r="BL112" s="22" t="s">
        <v>155</v>
      </c>
      <c r="BM112" s="22" t="s">
        <v>990</v>
      </c>
    </row>
    <row r="113" s="11" customFormat="1">
      <c r="B113" s="231"/>
      <c r="C113" s="232"/>
      <c r="D113" s="233" t="s">
        <v>164</v>
      </c>
      <c r="E113" s="234" t="s">
        <v>23</v>
      </c>
      <c r="F113" s="235" t="s">
        <v>991</v>
      </c>
      <c r="G113" s="232"/>
      <c r="H113" s="236">
        <v>5.5880000000000001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164</v>
      </c>
      <c r="AU113" s="242" t="s">
        <v>85</v>
      </c>
      <c r="AV113" s="11" t="s">
        <v>85</v>
      </c>
      <c r="AW113" s="11" t="s">
        <v>38</v>
      </c>
      <c r="AX113" s="11" t="s">
        <v>83</v>
      </c>
      <c r="AY113" s="242" t="s">
        <v>147</v>
      </c>
    </row>
    <row r="114" s="1" customFormat="1" ht="25.5" customHeight="1">
      <c r="B114" s="44"/>
      <c r="C114" s="219" t="s">
        <v>193</v>
      </c>
      <c r="D114" s="219" t="s">
        <v>150</v>
      </c>
      <c r="E114" s="220" t="s">
        <v>992</v>
      </c>
      <c r="F114" s="221" t="s">
        <v>993</v>
      </c>
      <c r="G114" s="222" t="s">
        <v>168</v>
      </c>
      <c r="H114" s="223">
        <v>7.5</v>
      </c>
      <c r="I114" s="224"/>
      <c r="J114" s="225">
        <f>ROUND(I114*H114,2)</f>
        <v>0</v>
      </c>
      <c r="K114" s="221" t="s">
        <v>154</v>
      </c>
      <c r="L114" s="70"/>
      <c r="M114" s="226" t="s">
        <v>23</v>
      </c>
      <c r="N114" s="227" t="s">
        <v>46</v>
      </c>
      <c r="O114" s="4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2" t="s">
        <v>155</v>
      </c>
      <c r="AT114" s="22" t="s">
        <v>150</v>
      </c>
      <c r="AU114" s="22" t="s">
        <v>85</v>
      </c>
      <c r="AY114" s="22" t="s">
        <v>147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83</v>
      </c>
      <c r="BK114" s="230">
        <f>ROUND(I114*H114,2)</f>
        <v>0</v>
      </c>
      <c r="BL114" s="22" t="s">
        <v>155</v>
      </c>
      <c r="BM114" s="22" t="s">
        <v>994</v>
      </c>
    </row>
    <row r="115" s="1" customFormat="1" ht="25.5" customHeight="1">
      <c r="B115" s="44"/>
      <c r="C115" s="219" t="s">
        <v>197</v>
      </c>
      <c r="D115" s="219" t="s">
        <v>150</v>
      </c>
      <c r="E115" s="220" t="s">
        <v>995</v>
      </c>
      <c r="F115" s="221" t="s">
        <v>996</v>
      </c>
      <c r="G115" s="222" t="s">
        <v>153</v>
      </c>
      <c r="H115" s="223">
        <v>30</v>
      </c>
      <c r="I115" s="224"/>
      <c r="J115" s="225">
        <f>ROUND(I115*H115,2)</f>
        <v>0</v>
      </c>
      <c r="K115" s="221" t="s">
        <v>154</v>
      </c>
      <c r="L115" s="70"/>
      <c r="M115" s="226" t="s">
        <v>23</v>
      </c>
      <c r="N115" s="227" t="s">
        <v>46</v>
      </c>
      <c r="O115" s="45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AR115" s="22" t="s">
        <v>155</v>
      </c>
      <c r="AT115" s="22" t="s">
        <v>150</v>
      </c>
      <c r="AU115" s="22" t="s">
        <v>85</v>
      </c>
      <c r="AY115" s="22" t="s">
        <v>147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83</v>
      </c>
      <c r="BK115" s="230">
        <f>ROUND(I115*H115,2)</f>
        <v>0</v>
      </c>
      <c r="BL115" s="22" t="s">
        <v>155</v>
      </c>
      <c r="BM115" s="22" t="s">
        <v>997</v>
      </c>
    </row>
    <row r="116" s="11" customFormat="1">
      <c r="B116" s="231"/>
      <c r="C116" s="232"/>
      <c r="D116" s="233" t="s">
        <v>164</v>
      </c>
      <c r="E116" s="234" t="s">
        <v>23</v>
      </c>
      <c r="F116" s="235" t="s">
        <v>998</v>
      </c>
      <c r="G116" s="232"/>
      <c r="H116" s="236">
        <v>30</v>
      </c>
      <c r="I116" s="237"/>
      <c r="J116" s="232"/>
      <c r="K116" s="232"/>
      <c r="L116" s="238"/>
      <c r="M116" s="239"/>
      <c r="N116" s="240"/>
      <c r="O116" s="240"/>
      <c r="P116" s="240"/>
      <c r="Q116" s="240"/>
      <c r="R116" s="240"/>
      <c r="S116" s="240"/>
      <c r="T116" s="241"/>
      <c r="AT116" s="242" t="s">
        <v>164</v>
      </c>
      <c r="AU116" s="242" t="s">
        <v>85</v>
      </c>
      <c r="AV116" s="11" t="s">
        <v>85</v>
      </c>
      <c r="AW116" s="11" t="s">
        <v>38</v>
      </c>
      <c r="AX116" s="11" t="s">
        <v>83</v>
      </c>
      <c r="AY116" s="242" t="s">
        <v>147</v>
      </c>
    </row>
    <row r="117" s="1" customFormat="1" ht="16.5" customHeight="1">
      <c r="B117" s="44"/>
      <c r="C117" s="243" t="s">
        <v>203</v>
      </c>
      <c r="D117" s="243" t="s">
        <v>270</v>
      </c>
      <c r="E117" s="244" t="s">
        <v>999</v>
      </c>
      <c r="F117" s="245" t="s">
        <v>1000</v>
      </c>
      <c r="G117" s="246" t="s">
        <v>731</v>
      </c>
      <c r="H117" s="247">
        <v>1.05</v>
      </c>
      <c r="I117" s="248"/>
      <c r="J117" s="249">
        <f>ROUND(I117*H117,2)</f>
        <v>0</v>
      </c>
      <c r="K117" s="245" t="s">
        <v>154</v>
      </c>
      <c r="L117" s="250"/>
      <c r="M117" s="251" t="s">
        <v>23</v>
      </c>
      <c r="N117" s="252" t="s">
        <v>46</v>
      </c>
      <c r="O117" s="45"/>
      <c r="P117" s="228">
        <f>O117*H117</f>
        <v>0</v>
      </c>
      <c r="Q117" s="228">
        <v>0.001</v>
      </c>
      <c r="R117" s="228">
        <f>Q117*H117</f>
        <v>0.0010500000000000002</v>
      </c>
      <c r="S117" s="228">
        <v>0</v>
      </c>
      <c r="T117" s="229">
        <f>S117*H117</f>
        <v>0</v>
      </c>
      <c r="AR117" s="22" t="s">
        <v>186</v>
      </c>
      <c r="AT117" s="22" t="s">
        <v>270</v>
      </c>
      <c r="AU117" s="22" t="s">
        <v>85</v>
      </c>
      <c r="AY117" s="22" t="s">
        <v>147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83</v>
      </c>
      <c r="BK117" s="230">
        <f>ROUND(I117*H117,2)</f>
        <v>0</v>
      </c>
      <c r="BL117" s="22" t="s">
        <v>155</v>
      </c>
      <c r="BM117" s="22" t="s">
        <v>1001</v>
      </c>
    </row>
    <row r="118" s="11" customFormat="1">
      <c r="B118" s="231"/>
      <c r="C118" s="232"/>
      <c r="D118" s="233" t="s">
        <v>164</v>
      </c>
      <c r="E118" s="232"/>
      <c r="F118" s="235" t="s">
        <v>1002</v>
      </c>
      <c r="G118" s="232"/>
      <c r="H118" s="236">
        <v>1.05</v>
      </c>
      <c r="I118" s="237"/>
      <c r="J118" s="232"/>
      <c r="K118" s="232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164</v>
      </c>
      <c r="AU118" s="242" t="s">
        <v>85</v>
      </c>
      <c r="AV118" s="11" t="s">
        <v>85</v>
      </c>
      <c r="AW118" s="11" t="s">
        <v>6</v>
      </c>
      <c r="AX118" s="11" t="s">
        <v>83</v>
      </c>
      <c r="AY118" s="242" t="s">
        <v>147</v>
      </c>
    </row>
    <row r="119" s="1" customFormat="1" ht="25.5" customHeight="1">
      <c r="B119" s="44"/>
      <c r="C119" s="219" t="s">
        <v>207</v>
      </c>
      <c r="D119" s="219" t="s">
        <v>150</v>
      </c>
      <c r="E119" s="220" t="s">
        <v>1003</v>
      </c>
      <c r="F119" s="221" t="s">
        <v>1004</v>
      </c>
      <c r="G119" s="222" t="s">
        <v>153</v>
      </c>
      <c r="H119" s="223">
        <v>30</v>
      </c>
      <c r="I119" s="224"/>
      <c r="J119" s="225">
        <f>ROUND(I119*H119,2)</f>
        <v>0</v>
      </c>
      <c r="K119" s="221" t="s">
        <v>154</v>
      </c>
      <c r="L119" s="70"/>
      <c r="M119" s="226" t="s">
        <v>23</v>
      </c>
      <c r="N119" s="227" t="s">
        <v>46</v>
      </c>
      <c r="O119" s="45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22" t="s">
        <v>155</v>
      </c>
      <c r="AT119" s="22" t="s">
        <v>150</v>
      </c>
      <c r="AU119" s="22" t="s">
        <v>85</v>
      </c>
      <c r="AY119" s="22" t="s">
        <v>147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2" t="s">
        <v>83</v>
      </c>
      <c r="BK119" s="230">
        <f>ROUND(I119*H119,2)</f>
        <v>0</v>
      </c>
      <c r="BL119" s="22" t="s">
        <v>155</v>
      </c>
      <c r="BM119" s="22" t="s">
        <v>1005</v>
      </c>
    </row>
    <row r="120" s="11" customFormat="1">
      <c r="B120" s="231"/>
      <c r="C120" s="232"/>
      <c r="D120" s="233" t="s">
        <v>164</v>
      </c>
      <c r="E120" s="234" t="s">
        <v>23</v>
      </c>
      <c r="F120" s="235" t="s">
        <v>998</v>
      </c>
      <c r="G120" s="232"/>
      <c r="H120" s="236">
        <v>30</v>
      </c>
      <c r="I120" s="237"/>
      <c r="J120" s="232"/>
      <c r="K120" s="232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164</v>
      </c>
      <c r="AU120" s="242" t="s">
        <v>85</v>
      </c>
      <c r="AV120" s="11" t="s">
        <v>85</v>
      </c>
      <c r="AW120" s="11" t="s">
        <v>38</v>
      </c>
      <c r="AX120" s="11" t="s">
        <v>83</v>
      </c>
      <c r="AY120" s="242" t="s">
        <v>147</v>
      </c>
    </row>
    <row r="121" s="1" customFormat="1" ht="16.5" customHeight="1">
      <c r="B121" s="44"/>
      <c r="C121" s="243" t="s">
        <v>211</v>
      </c>
      <c r="D121" s="243" t="s">
        <v>270</v>
      </c>
      <c r="E121" s="244" t="s">
        <v>1006</v>
      </c>
      <c r="F121" s="245" t="s">
        <v>1007</v>
      </c>
      <c r="G121" s="246" t="s">
        <v>168</v>
      </c>
      <c r="H121" s="247">
        <v>1.5</v>
      </c>
      <c r="I121" s="248"/>
      <c r="J121" s="249">
        <f>ROUND(I121*H121,2)</f>
        <v>0</v>
      </c>
      <c r="K121" s="245" t="s">
        <v>154</v>
      </c>
      <c r="L121" s="250"/>
      <c r="M121" s="251" t="s">
        <v>23</v>
      </c>
      <c r="N121" s="252" t="s">
        <v>46</v>
      </c>
      <c r="O121" s="45"/>
      <c r="P121" s="228">
        <f>O121*H121</f>
        <v>0</v>
      </c>
      <c r="Q121" s="228">
        <v>0.20999999999999999</v>
      </c>
      <c r="R121" s="228">
        <f>Q121*H121</f>
        <v>0.315</v>
      </c>
      <c r="S121" s="228">
        <v>0</v>
      </c>
      <c r="T121" s="229">
        <f>S121*H121</f>
        <v>0</v>
      </c>
      <c r="AR121" s="22" t="s">
        <v>186</v>
      </c>
      <c r="AT121" s="22" t="s">
        <v>270</v>
      </c>
      <c r="AU121" s="22" t="s">
        <v>85</v>
      </c>
      <c r="AY121" s="22" t="s">
        <v>147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2" t="s">
        <v>83</v>
      </c>
      <c r="BK121" s="230">
        <f>ROUND(I121*H121,2)</f>
        <v>0</v>
      </c>
      <c r="BL121" s="22" t="s">
        <v>155</v>
      </c>
      <c r="BM121" s="22" t="s">
        <v>1008</v>
      </c>
    </row>
    <row r="122" s="11" customFormat="1">
      <c r="B122" s="231"/>
      <c r="C122" s="232"/>
      <c r="D122" s="233" t="s">
        <v>164</v>
      </c>
      <c r="E122" s="234" t="s">
        <v>23</v>
      </c>
      <c r="F122" s="235" t="s">
        <v>1009</v>
      </c>
      <c r="G122" s="232"/>
      <c r="H122" s="236">
        <v>1.5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164</v>
      </c>
      <c r="AU122" s="242" t="s">
        <v>85</v>
      </c>
      <c r="AV122" s="11" t="s">
        <v>85</v>
      </c>
      <c r="AW122" s="11" t="s">
        <v>38</v>
      </c>
      <c r="AX122" s="11" t="s">
        <v>83</v>
      </c>
      <c r="AY122" s="242" t="s">
        <v>147</v>
      </c>
    </row>
    <row r="123" s="10" customFormat="1" ht="29.88" customHeight="1">
      <c r="B123" s="203"/>
      <c r="C123" s="204"/>
      <c r="D123" s="205" t="s">
        <v>74</v>
      </c>
      <c r="E123" s="217" t="s">
        <v>85</v>
      </c>
      <c r="F123" s="217" t="s">
        <v>1010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SUM(P124:P126)</f>
        <v>0</v>
      </c>
      <c r="Q123" s="211"/>
      <c r="R123" s="212">
        <f>SUM(R124:R126)</f>
        <v>0.014208099999999998</v>
      </c>
      <c r="S123" s="211"/>
      <c r="T123" s="213">
        <f>SUM(T124:T126)</f>
        <v>0</v>
      </c>
      <c r="AR123" s="214" t="s">
        <v>83</v>
      </c>
      <c r="AT123" s="215" t="s">
        <v>74</v>
      </c>
      <c r="AU123" s="215" t="s">
        <v>83</v>
      </c>
      <c r="AY123" s="214" t="s">
        <v>147</v>
      </c>
      <c r="BK123" s="216">
        <f>SUM(BK124:BK126)</f>
        <v>0</v>
      </c>
    </row>
    <row r="124" s="1" customFormat="1" ht="25.5" customHeight="1">
      <c r="B124" s="44"/>
      <c r="C124" s="219" t="s">
        <v>10</v>
      </c>
      <c r="D124" s="219" t="s">
        <v>150</v>
      </c>
      <c r="E124" s="220" t="s">
        <v>1011</v>
      </c>
      <c r="F124" s="221" t="s">
        <v>1012</v>
      </c>
      <c r="G124" s="222" t="s">
        <v>153</v>
      </c>
      <c r="H124" s="223">
        <v>36.665999999999997</v>
      </c>
      <c r="I124" s="224"/>
      <c r="J124" s="225">
        <f>ROUND(I124*H124,2)</f>
        <v>0</v>
      </c>
      <c r="K124" s="221" t="s">
        <v>154</v>
      </c>
      <c r="L124" s="70"/>
      <c r="M124" s="226" t="s">
        <v>23</v>
      </c>
      <c r="N124" s="227" t="s">
        <v>46</v>
      </c>
      <c r="O124" s="45"/>
      <c r="P124" s="228">
        <f>O124*H124</f>
        <v>0</v>
      </c>
      <c r="Q124" s="228">
        <v>0.00010000000000000001</v>
      </c>
      <c r="R124" s="228">
        <f>Q124*H124</f>
        <v>0.0036665999999999999</v>
      </c>
      <c r="S124" s="228">
        <v>0</v>
      </c>
      <c r="T124" s="229">
        <f>S124*H124</f>
        <v>0</v>
      </c>
      <c r="AR124" s="22" t="s">
        <v>155</v>
      </c>
      <c r="AT124" s="22" t="s">
        <v>150</v>
      </c>
      <c r="AU124" s="22" t="s">
        <v>85</v>
      </c>
      <c r="AY124" s="22" t="s">
        <v>147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83</v>
      </c>
      <c r="BK124" s="230">
        <f>ROUND(I124*H124,2)</f>
        <v>0</v>
      </c>
      <c r="BL124" s="22" t="s">
        <v>155</v>
      </c>
      <c r="BM124" s="22" t="s">
        <v>1013</v>
      </c>
    </row>
    <row r="125" s="1" customFormat="1" ht="16.5" customHeight="1">
      <c r="B125" s="44"/>
      <c r="C125" s="243" t="s">
        <v>220</v>
      </c>
      <c r="D125" s="243" t="s">
        <v>270</v>
      </c>
      <c r="E125" s="244" t="s">
        <v>1014</v>
      </c>
      <c r="F125" s="245" t="s">
        <v>1015</v>
      </c>
      <c r="G125" s="246" t="s">
        <v>153</v>
      </c>
      <c r="H125" s="247">
        <v>42.165999999999997</v>
      </c>
      <c r="I125" s="248"/>
      <c r="J125" s="249">
        <f>ROUND(I125*H125,2)</f>
        <v>0</v>
      </c>
      <c r="K125" s="245" t="s">
        <v>154</v>
      </c>
      <c r="L125" s="250"/>
      <c r="M125" s="251" t="s">
        <v>23</v>
      </c>
      <c r="N125" s="252" t="s">
        <v>46</v>
      </c>
      <c r="O125" s="45"/>
      <c r="P125" s="228">
        <f>O125*H125</f>
        <v>0</v>
      </c>
      <c r="Q125" s="228">
        <v>0.00025000000000000001</v>
      </c>
      <c r="R125" s="228">
        <f>Q125*H125</f>
        <v>0.010541499999999999</v>
      </c>
      <c r="S125" s="228">
        <v>0</v>
      </c>
      <c r="T125" s="229">
        <f>S125*H125</f>
        <v>0</v>
      </c>
      <c r="AR125" s="22" t="s">
        <v>186</v>
      </c>
      <c r="AT125" s="22" t="s">
        <v>270</v>
      </c>
      <c r="AU125" s="22" t="s">
        <v>85</v>
      </c>
      <c r="AY125" s="22" t="s">
        <v>147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83</v>
      </c>
      <c r="BK125" s="230">
        <f>ROUND(I125*H125,2)</f>
        <v>0</v>
      </c>
      <c r="BL125" s="22" t="s">
        <v>155</v>
      </c>
      <c r="BM125" s="22" t="s">
        <v>1016</v>
      </c>
    </row>
    <row r="126" s="11" customFormat="1">
      <c r="B126" s="231"/>
      <c r="C126" s="232"/>
      <c r="D126" s="233" t="s">
        <v>164</v>
      </c>
      <c r="E126" s="232"/>
      <c r="F126" s="235" t="s">
        <v>1017</v>
      </c>
      <c r="G126" s="232"/>
      <c r="H126" s="236">
        <v>42.165999999999997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164</v>
      </c>
      <c r="AU126" s="242" t="s">
        <v>85</v>
      </c>
      <c r="AV126" s="11" t="s">
        <v>85</v>
      </c>
      <c r="AW126" s="11" t="s">
        <v>6</v>
      </c>
      <c r="AX126" s="11" t="s">
        <v>83</v>
      </c>
      <c r="AY126" s="242" t="s">
        <v>147</v>
      </c>
    </row>
    <row r="127" s="10" customFormat="1" ht="29.88" customHeight="1">
      <c r="B127" s="203"/>
      <c r="C127" s="204"/>
      <c r="D127" s="205" t="s">
        <v>74</v>
      </c>
      <c r="E127" s="217" t="s">
        <v>160</v>
      </c>
      <c r="F127" s="217" t="s">
        <v>1018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P128</f>
        <v>0</v>
      </c>
      <c r="Q127" s="211"/>
      <c r="R127" s="212">
        <f>R128</f>
        <v>0.74916479999999996</v>
      </c>
      <c r="S127" s="211"/>
      <c r="T127" s="213">
        <f>T128</f>
        <v>0</v>
      </c>
      <c r="AR127" s="214" t="s">
        <v>83</v>
      </c>
      <c r="AT127" s="215" t="s">
        <v>74</v>
      </c>
      <c r="AU127" s="215" t="s">
        <v>83</v>
      </c>
      <c r="AY127" s="214" t="s">
        <v>147</v>
      </c>
      <c r="BK127" s="216">
        <f>BK128</f>
        <v>0</v>
      </c>
    </row>
    <row r="128" s="1" customFormat="1" ht="38.25" customHeight="1">
      <c r="B128" s="44"/>
      <c r="C128" s="219" t="s">
        <v>225</v>
      </c>
      <c r="D128" s="219" t="s">
        <v>150</v>
      </c>
      <c r="E128" s="220" t="s">
        <v>1019</v>
      </c>
      <c r="F128" s="221" t="s">
        <v>1020</v>
      </c>
      <c r="G128" s="222" t="s">
        <v>168</v>
      </c>
      <c r="H128" s="223">
        <v>0.38400000000000001</v>
      </c>
      <c r="I128" s="224"/>
      <c r="J128" s="225">
        <f>ROUND(I128*H128,2)</f>
        <v>0</v>
      </c>
      <c r="K128" s="221" t="s">
        <v>154</v>
      </c>
      <c r="L128" s="70"/>
      <c r="M128" s="226" t="s">
        <v>23</v>
      </c>
      <c r="N128" s="227" t="s">
        <v>46</v>
      </c>
      <c r="O128" s="45"/>
      <c r="P128" s="228">
        <f>O128*H128</f>
        <v>0</v>
      </c>
      <c r="Q128" s="228">
        <v>1.95095</v>
      </c>
      <c r="R128" s="228">
        <f>Q128*H128</f>
        <v>0.74916479999999996</v>
      </c>
      <c r="S128" s="228">
        <v>0</v>
      </c>
      <c r="T128" s="229">
        <f>S128*H128</f>
        <v>0</v>
      </c>
      <c r="AR128" s="22" t="s">
        <v>155</v>
      </c>
      <c r="AT128" s="22" t="s">
        <v>150</v>
      </c>
      <c r="AU128" s="22" t="s">
        <v>85</v>
      </c>
      <c r="AY128" s="22" t="s">
        <v>147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2" t="s">
        <v>83</v>
      </c>
      <c r="BK128" s="230">
        <f>ROUND(I128*H128,2)</f>
        <v>0</v>
      </c>
      <c r="BL128" s="22" t="s">
        <v>155</v>
      </c>
      <c r="BM128" s="22" t="s">
        <v>1021</v>
      </c>
    </row>
    <row r="129" s="10" customFormat="1" ht="29.88" customHeight="1">
      <c r="B129" s="203"/>
      <c r="C129" s="204"/>
      <c r="D129" s="205" t="s">
        <v>74</v>
      </c>
      <c r="E129" s="217" t="s">
        <v>173</v>
      </c>
      <c r="F129" s="217" t="s">
        <v>1022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SUM(P130:P133)</f>
        <v>0</v>
      </c>
      <c r="Q129" s="211"/>
      <c r="R129" s="212">
        <f>SUM(R130:R133)</f>
        <v>4.2125000000000004</v>
      </c>
      <c r="S129" s="211"/>
      <c r="T129" s="213">
        <f>SUM(T130:T133)</f>
        <v>0</v>
      </c>
      <c r="AR129" s="214" t="s">
        <v>83</v>
      </c>
      <c r="AT129" s="215" t="s">
        <v>74</v>
      </c>
      <c r="AU129" s="215" t="s">
        <v>83</v>
      </c>
      <c r="AY129" s="214" t="s">
        <v>147</v>
      </c>
      <c r="BK129" s="216">
        <f>SUM(BK130:BK133)</f>
        <v>0</v>
      </c>
    </row>
    <row r="130" s="1" customFormat="1" ht="25.5" customHeight="1">
      <c r="B130" s="44"/>
      <c r="C130" s="219" t="s">
        <v>230</v>
      </c>
      <c r="D130" s="219" t="s">
        <v>150</v>
      </c>
      <c r="E130" s="220" t="s">
        <v>1023</v>
      </c>
      <c r="F130" s="221" t="s">
        <v>1024</v>
      </c>
      <c r="G130" s="222" t="s">
        <v>153</v>
      </c>
      <c r="H130" s="223">
        <v>50</v>
      </c>
      <c r="I130" s="224"/>
      <c r="J130" s="225">
        <f>ROUND(I130*H130,2)</f>
        <v>0</v>
      </c>
      <c r="K130" s="221" t="s">
        <v>154</v>
      </c>
      <c r="L130" s="70"/>
      <c r="M130" s="226" t="s">
        <v>23</v>
      </c>
      <c r="N130" s="227" t="s">
        <v>46</v>
      </c>
      <c r="O130" s="45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AR130" s="22" t="s">
        <v>155</v>
      </c>
      <c r="AT130" s="22" t="s">
        <v>150</v>
      </c>
      <c r="AU130" s="22" t="s">
        <v>85</v>
      </c>
      <c r="AY130" s="22" t="s">
        <v>147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22" t="s">
        <v>83</v>
      </c>
      <c r="BK130" s="230">
        <f>ROUND(I130*H130,2)</f>
        <v>0</v>
      </c>
      <c r="BL130" s="22" t="s">
        <v>155</v>
      </c>
      <c r="BM130" s="22" t="s">
        <v>1025</v>
      </c>
    </row>
    <row r="131" s="11" customFormat="1">
      <c r="B131" s="231"/>
      <c r="C131" s="232"/>
      <c r="D131" s="233" t="s">
        <v>164</v>
      </c>
      <c r="E131" s="234" t="s">
        <v>23</v>
      </c>
      <c r="F131" s="235" t="s">
        <v>967</v>
      </c>
      <c r="G131" s="232"/>
      <c r="H131" s="236">
        <v>50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164</v>
      </c>
      <c r="AU131" s="242" t="s">
        <v>85</v>
      </c>
      <c r="AV131" s="11" t="s">
        <v>85</v>
      </c>
      <c r="AW131" s="11" t="s">
        <v>38</v>
      </c>
      <c r="AX131" s="11" t="s">
        <v>83</v>
      </c>
      <c r="AY131" s="242" t="s">
        <v>147</v>
      </c>
    </row>
    <row r="132" s="1" customFormat="1" ht="51" customHeight="1">
      <c r="B132" s="44"/>
      <c r="C132" s="219" t="s">
        <v>237</v>
      </c>
      <c r="D132" s="219" t="s">
        <v>150</v>
      </c>
      <c r="E132" s="220" t="s">
        <v>1026</v>
      </c>
      <c r="F132" s="221" t="s">
        <v>1027</v>
      </c>
      <c r="G132" s="222" t="s">
        <v>153</v>
      </c>
      <c r="H132" s="223">
        <v>50</v>
      </c>
      <c r="I132" s="224"/>
      <c r="J132" s="225">
        <f>ROUND(I132*H132,2)</f>
        <v>0</v>
      </c>
      <c r="K132" s="221" t="s">
        <v>154</v>
      </c>
      <c r="L132" s="70"/>
      <c r="M132" s="226" t="s">
        <v>23</v>
      </c>
      <c r="N132" s="227" t="s">
        <v>46</v>
      </c>
      <c r="O132" s="45"/>
      <c r="P132" s="228">
        <f>O132*H132</f>
        <v>0</v>
      </c>
      <c r="Q132" s="228">
        <v>0.084250000000000005</v>
      </c>
      <c r="R132" s="228">
        <f>Q132*H132</f>
        <v>4.2125000000000004</v>
      </c>
      <c r="S132" s="228">
        <v>0</v>
      </c>
      <c r="T132" s="229">
        <f>S132*H132</f>
        <v>0</v>
      </c>
      <c r="AR132" s="22" t="s">
        <v>155</v>
      </c>
      <c r="AT132" s="22" t="s">
        <v>150</v>
      </c>
      <c r="AU132" s="22" t="s">
        <v>85</v>
      </c>
      <c r="AY132" s="22" t="s">
        <v>147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2" t="s">
        <v>83</v>
      </c>
      <c r="BK132" s="230">
        <f>ROUND(I132*H132,2)</f>
        <v>0</v>
      </c>
      <c r="BL132" s="22" t="s">
        <v>155</v>
      </c>
      <c r="BM132" s="22" t="s">
        <v>1028</v>
      </c>
    </row>
    <row r="133" s="11" customFormat="1">
      <c r="B133" s="231"/>
      <c r="C133" s="232"/>
      <c r="D133" s="233" t="s">
        <v>164</v>
      </c>
      <c r="E133" s="234" t="s">
        <v>23</v>
      </c>
      <c r="F133" s="235" t="s">
        <v>967</v>
      </c>
      <c r="G133" s="232"/>
      <c r="H133" s="236">
        <v>50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164</v>
      </c>
      <c r="AU133" s="242" t="s">
        <v>85</v>
      </c>
      <c r="AV133" s="11" t="s">
        <v>85</v>
      </c>
      <c r="AW133" s="11" t="s">
        <v>38</v>
      </c>
      <c r="AX133" s="11" t="s">
        <v>83</v>
      </c>
      <c r="AY133" s="242" t="s">
        <v>147</v>
      </c>
    </row>
    <row r="134" s="10" customFormat="1" ht="29.88" customHeight="1">
      <c r="B134" s="203"/>
      <c r="C134" s="204"/>
      <c r="D134" s="205" t="s">
        <v>74</v>
      </c>
      <c r="E134" s="217" t="s">
        <v>148</v>
      </c>
      <c r="F134" s="217" t="s">
        <v>149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SUM(P135:P215)</f>
        <v>0</v>
      </c>
      <c r="Q134" s="211"/>
      <c r="R134" s="212">
        <f>SUM(R135:R215)</f>
        <v>68.31691785999999</v>
      </c>
      <c r="S134" s="211"/>
      <c r="T134" s="213">
        <f>SUM(T135:T215)</f>
        <v>0</v>
      </c>
      <c r="AR134" s="214" t="s">
        <v>83</v>
      </c>
      <c r="AT134" s="215" t="s">
        <v>74</v>
      </c>
      <c r="AU134" s="215" t="s">
        <v>83</v>
      </c>
      <c r="AY134" s="214" t="s">
        <v>147</v>
      </c>
      <c r="BK134" s="216">
        <f>SUM(BK135:BK215)</f>
        <v>0</v>
      </c>
    </row>
    <row r="135" s="1" customFormat="1" ht="25.5" customHeight="1">
      <c r="B135" s="44"/>
      <c r="C135" s="219" t="s">
        <v>242</v>
      </c>
      <c r="D135" s="219" t="s">
        <v>150</v>
      </c>
      <c r="E135" s="220" t="s">
        <v>1029</v>
      </c>
      <c r="F135" s="221" t="s">
        <v>1030</v>
      </c>
      <c r="G135" s="222" t="s">
        <v>153</v>
      </c>
      <c r="H135" s="223">
        <v>102.67</v>
      </c>
      <c r="I135" s="224"/>
      <c r="J135" s="225">
        <f>ROUND(I135*H135,2)</f>
        <v>0</v>
      </c>
      <c r="K135" s="221" t="s">
        <v>154</v>
      </c>
      <c r="L135" s="70"/>
      <c r="M135" s="226" t="s">
        <v>23</v>
      </c>
      <c r="N135" s="227" t="s">
        <v>46</v>
      </c>
      <c r="O135" s="45"/>
      <c r="P135" s="228">
        <f>O135*H135</f>
        <v>0</v>
      </c>
      <c r="Q135" s="228">
        <v>0.0030000000000000001</v>
      </c>
      <c r="R135" s="228">
        <f>Q135*H135</f>
        <v>0.30801000000000001</v>
      </c>
      <c r="S135" s="228">
        <v>0</v>
      </c>
      <c r="T135" s="229">
        <f>S135*H135</f>
        <v>0</v>
      </c>
      <c r="AR135" s="22" t="s">
        <v>155</v>
      </c>
      <c r="AT135" s="22" t="s">
        <v>150</v>
      </c>
      <c r="AU135" s="22" t="s">
        <v>85</v>
      </c>
      <c r="AY135" s="22" t="s">
        <v>147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" t="s">
        <v>83</v>
      </c>
      <c r="BK135" s="230">
        <f>ROUND(I135*H135,2)</f>
        <v>0</v>
      </c>
      <c r="BL135" s="22" t="s">
        <v>155</v>
      </c>
      <c r="BM135" s="22" t="s">
        <v>1031</v>
      </c>
    </row>
    <row r="136" s="1" customFormat="1" ht="25.5" customHeight="1">
      <c r="B136" s="44"/>
      <c r="C136" s="219" t="s">
        <v>9</v>
      </c>
      <c r="D136" s="219" t="s">
        <v>150</v>
      </c>
      <c r="E136" s="220" t="s">
        <v>151</v>
      </c>
      <c r="F136" s="221" t="s">
        <v>152</v>
      </c>
      <c r="G136" s="222" t="s">
        <v>153</v>
      </c>
      <c r="H136" s="223">
        <v>1.44</v>
      </c>
      <c r="I136" s="224"/>
      <c r="J136" s="225">
        <f>ROUND(I136*H136,2)</f>
        <v>0</v>
      </c>
      <c r="K136" s="221" t="s">
        <v>154</v>
      </c>
      <c r="L136" s="70"/>
      <c r="M136" s="226" t="s">
        <v>23</v>
      </c>
      <c r="N136" s="227" t="s">
        <v>46</v>
      </c>
      <c r="O136" s="45"/>
      <c r="P136" s="228">
        <f>O136*H136</f>
        <v>0</v>
      </c>
      <c r="Q136" s="228">
        <v>0.020480000000000002</v>
      </c>
      <c r="R136" s="228">
        <f>Q136*H136</f>
        <v>0.029491200000000002</v>
      </c>
      <c r="S136" s="228">
        <v>0</v>
      </c>
      <c r="T136" s="229">
        <f>S136*H136</f>
        <v>0</v>
      </c>
      <c r="AR136" s="22" t="s">
        <v>155</v>
      </c>
      <c r="AT136" s="22" t="s">
        <v>150</v>
      </c>
      <c r="AU136" s="22" t="s">
        <v>85</v>
      </c>
      <c r="AY136" s="22" t="s">
        <v>147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83</v>
      </c>
      <c r="BK136" s="230">
        <f>ROUND(I136*H136,2)</f>
        <v>0</v>
      </c>
      <c r="BL136" s="22" t="s">
        <v>155</v>
      </c>
      <c r="BM136" s="22" t="s">
        <v>1032</v>
      </c>
    </row>
    <row r="137" s="1" customFormat="1" ht="25.5" customHeight="1">
      <c r="B137" s="44"/>
      <c r="C137" s="219" t="s">
        <v>250</v>
      </c>
      <c r="D137" s="219" t="s">
        <v>150</v>
      </c>
      <c r="E137" s="220" t="s">
        <v>1033</v>
      </c>
      <c r="F137" s="221" t="s">
        <v>1034</v>
      </c>
      <c r="G137" s="222" t="s">
        <v>153</v>
      </c>
      <c r="H137" s="223">
        <v>525.70000000000005</v>
      </c>
      <c r="I137" s="224"/>
      <c r="J137" s="225">
        <f>ROUND(I137*H137,2)</f>
        <v>0</v>
      </c>
      <c r="K137" s="221" t="s">
        <v>154</v>
      </c>
      <c r="L137" s="70"/>
      <c r="M137" s="226" t="s">
        <v>23</v>
      </c>
      <c r="N137" s="227" t="s">
        <v>46</v>
      </c>
      <c r="O137" s="45"/>
      <c r="P137" s="228">
        <f>O137*H137</f>
        <v>0</v>
      </c>
      <c r="Q137" s="228">
        <v>0.0051999999999999998</v>
      </c>
      <c r="R137" s="228">
        <f>Q137*H137</f>
        <v>2.7336400000000003</v>
      </c>
      <c r="S137" s="228">
        <v>0</v>
      </c>
      <c r="T137" s="229">
        <f>S137*H137</f>
        <v>0</v>
      </c>
      <c r="AR137" s="22" t="s">
        <v>155</v>
      </c>
      <c r="AT137" s="22" t="s">
        <v>150</v>
      </c>
      <c r="AU137" s="22" t="s">
        <v>85</v>
      </c>
      <c r="AY137" s="22" t="s">
        <v>147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" t="s">
        <v>83</v>
      </c>
      <c r="BK137" s="230">
        <f>ROUND(I137*H137,2)</f>
        <v>0</v>
      </c>
      <c r="BL137" s="22" t="s">
        <v>155</v>
      </c>
      <c r="BM137" s="22" t="s">
        <v>1035</v>
      </c>
    </row>
    <row r="138" s="1" customFormat="1" ht="25.5" customHeight="1">
      <c r="B138" s="44"/>
      <c r="C138" s="219" t="s">
        <v>256</v>
      </c>
      <c r="D138" s="219" t="s">
        <v>150</v>
      </c>
      <c r="E138" s="220" t="s">
        <v>1036</v>
      </c>
      <c r="F138" s="221" t="s">
        <v>1037</v>
      </c>
      <c r="G138" s="222" t="s">
        <v>153</v>
      </c>
      <c r="H138" s="223">
        <v>58</v>
      </c>
      <c r="I138" s="224"/>
      <c r="J138" s="225">
        <f>ROUND(I138*H138,2)</f>
        <v>0</v>
      </c>
      <c r="K138" s="221" t="s">
        <v>154</v>
      </c>
      <c r="L138" s="70"/>
      <c r="M138" s="226" t="s">
        <v>23</v>
      </c>
      <c r="N138" s="227" t="s">
        <v>46</v>
      </c>
      <c r="O138" s="45"/>
      <c r="P138" s="228">
        <f>O138*H138</f>
        <v>0</v>
      </c>
      <c r="Q138" s="228">
        <v>0.0083800000000000003</v>
      </c>
      <c r="R138" s="228">
        <f>Q138*H138</f>
        <v>0.48604000000000003</v>
      </c>
      <c r="S138" s="228">
        <v>0</v>
      </c>
      <c r="T138" s="229">
        <f>S138*H138</f>
        <v>0</v>
      </c>
      <c r="AR138" s="22" t="s">
        <v>155</v>
      </c>
      <c r="AT138" s="22" t="s">
        <v>150</v>
      </c>
      <c r="AU138" s="22" t="s">
        <v>85</v>
      </c>
      <c r="AY138" s="22" t="s">
        <v>147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" t="s">
        <v>83</v>
      </c>
      <c r="BK138" s="230">
        <f>ROUND(I138*H138,2)</f>
        <v>0</v>
      </c>
      <c r="BL138" s="22" t="s">
        <v>155</v>
      </c>
      <c r="BM138" s="22" t="s">
        <v>1038</v>
      </c>
    </row>
    <row r="139" s="11" customFormat="1">
      <c r="B139" s="231"/>
      <c r="C139" s="232"/>
      <c r="D139" s="233" t="s">
        <v>164</v>
      </c>
      <c r="E139" s="234" t="s">
        <v>23</v>
      </c>
      <c r="F139" s="235" t="s">
        <v>1039</v>
      </c>
      <c r="G139" s="232"/>
      <c r="H139" s="236">
        <v>58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164</v>
      </c>
      <c r="AU139" s="242" t="s">
        <v>85</v>
      </c>
      <c r="AV139" s="11" t="s">
        <v>85</v>
      </c>
      <c r="AW139" s="11" t="s">
        <v>38</v>
      </c>
      <c r="AX139" s="11" t="s">
        <v>83</v>
      </c>
      <c r="AY139" s="242" t="s">
        <v>147</v>
      </c>
    </row>
    <row r="140" s="1" customFormat="1" ht="25.5" customHeight="1">
      <c r="B140" s="44"/>
      <c r="C140" s="243" t="s">
        <v>264</v>
      </c>
      <c r="D140" s="243" t="s">
        <v>270</v>
      </c>
      <c r="E140" s="244" t="s">
        <v>1040</v>
      </c>
      <c r="F140" s="245" t="s">
        <v>1041</v>
      </c>
      <c r="G140" s="246" t="s">
        <v>153</v>
      </c>
      <c r="H140" s="247">
        <v>59.159999999999997</v>
      </c>
      <c r="I140" s="248"/>
      <c r="J140" s="249">
        <f>ROUND(I140*H140,2)</f>
        <v>0</v>
      </c>
      <c r="K140" s="245" t="s">
        <v>154</v>
      </c>
      <c r="L140" s="250"/>
      <c r="M140" s="251" t="s">
        <v>23</v>
      </c>
      <c r="N140" s="252" t="s">
        <v>46</v>
      </c>
      <c r="O140" s="45"/>
      <c r="P140" s="228">
        <f>O140*H140</f>
        <v>0</v>
      </c>
      <c r="Q140" s="228">
        <v>0.0023999999999999998</v>
      </c>
      <c r="R140" s="228">
        <f>Q140*H140</f>
        <v>0.14198399999999997</v>
      </c>
      <c r="S140" s="228">
        <v>0</v>
      </c>
      <c r="T140" s="229">
        <f>S140*H140</f>
        <v>0</v>
      </c>
      <c r="AR140" s="22" t="s">
        <v>186</v>
      </c>
      <c r="AT140" s="22" t="s">
        <v>270</v>
      </c>
      <c r="AU140" s="22" t="s">
        <v>85</v>
      </c>
      <c r="AY140" s="22" t="s">
        <v>147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22" t="s">
        <v>83</v>
      </c>
      <c r="BK140" s="230">
        <f>ROUND(I140*H140,2)</f>
        <v>0</v>
      </c>
      <c r="BL140" s="22" t="s">
        <v>155</v>
      </c>
      <c r="BM140" s="22" t="s">
        <v>1042</v>
      </c>
    </row>
    <row r="141" s="11" customFormat="1">
      <c r="B141" s="231"/>
      <c r="C141" s="232"/>
      <c r="D141" s="233" t="s">
        <v>164</v>
      </c>
      <c r="E141" s="232"/>
      <c r="F141" s="235" t="s">
        <v>1043</v>
      </c>
      <c r="G141" s="232"/>
      <c r="H141" s="236">
        <v>59.159999999999997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164</v>
      </c>
      <c r="AU141" s="242" t="s">
        <v>85</v>
      </c>
      <c r="AV141" s="11" t="s">
        <v>85</v>
      </c>
      <c r="AW141" s="11" t="s">
        <v>6</v>
      </c>
      <c r="AX141" s="11" t="s">
        <v>83</v>
      </c>
      <c r="AY141" s="242" t="s">
        <v>147</v>
      </c>
    </row>
    <row r="142" s="1" customFormat="1" ht="25.5" customHeight="1">
      <c r="B142" s="44"/>
      <c r="C142" s="219" t="s">
        <v>269</v>
      </c>
      <c r="D142" s="219" t="s">
        <v>150</v>
      </c>
      <c r="E142" s="220" t="s">
        <v>1044</v>
      </c>
      <c r="F142" s="221" t="s">
        <v>1045</v>
      </c>
      <c r="G142" s="222" t="s">
        <v>153</v>
      </c>
      <c r="H142" s="223">
        <v>15.199999999999999</v>
      </c>
      <c r="I142" s="224"/>
      <c r="J142" s="225">
        <f>ROUND(I142*H142,2)</f>
        <v>0</v>
      </c>
      <c r="K142" s="221" t="s">
        <v>154</v>
      </c>
      <c r="L142" s="70"/>
      <c r="M142" s="226" t="s">
        <v>23</v>
      </c>
      <c r="N142" s="227" t="s">
        <v>46</v>
      </c>
      <c r="O142" s="45"/>
      <c r="P142" s="228">
        <f>O142*H142</f>
        <v>0</v>
      </c>
      <c r="Q142" s="228">
        <v>0.0093699999999999999</v>
      </c>
      <c r="R142" s="228">
        <f>Q142*H142</f>
        <v>0.142424</v>
      </c>
      <c r="S142" s="228">
        <v>0</v>
      </c>
      <c r="T142" s="229">
        <f>S142*H142</f>
        <v>0</v>
      </c>
      <c r="AR142" s="22" t="s">
        <v>155</v>
      </c>
      <c r="AT142" s="22" t="s">
        <v>150</v>
      </c>
      <c r="AU142" s="22" t="s">
        <v>85</v>
      </c>
      <c r="AY142" s="22" t="s">
        <v>147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22" t="s">
        <v>83</v>
      </c>
      <c r="BK142" s="230">
        <f>ROUND(I142*H142,2)</f>
        <v>0</v>
      </c>
      <c r="BL142" s="22" t="s">
        <v>155</v>
      </c>
      <c r="BM142" s="22" t="s">
        <v>1046</v>
      </c>
    </row>
    <row r="143" s="11" customFormat="1">
      <c r="B143" s="231"/>
      <c r="C143" s="232"/>
      <c r="D143" s="233" t="s">
        <v>164</v>
      </c>
      <c r="E143" s="234" t="s">
        <v>23</v>
      </c>
      <c r="F143" s="235" t="s">
        <v>1047</v>
      </c>
      <c r="G143" s="232"/>
      <c r="H143" s="236">
        <v>15.199999999999999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164</v>
      </c>
      <c r="AU143" s="242" t="s">
        <v>85</v>
      </c>
      <c r="AV143" s="11" t="s">
        <v>85</v>
      </c>
      <c r="AW143" s="11" t="s">
        <v>38</v>
      </c>
      <c r="AX143" s="11" t="s">
        <v>83</v>
      </c>
      <c r="AY143" s="242" t="s">
        <v>147</v>
      </c>
    </row>
    <row r="144" s="1" customFormat="1" ht="16.5" customHeight="1">
      <c r="B144" s="44"/>
      <c r="C144" s="243" t="s">
        <v>276</v>
      </c>
      <c r="D144" s="243" t="s">
        <v>270</v>
      </c>
      <c r="E144" s="244" t="s">
        <v>1048</v>
      </c>
      <c r="F144" s="245" t="s">
        <v>1049</v>
      </c>
      <c r="G144" s="246" t="s">
        <v>153</v>
      </c>
      <c r="H144" s="247">
        <v>15.504</v>
      </c>
      <c r="I144" s="248"/>
      <c r="J144" s="249">
        <f>ROUND(I144*H144,2)</f>
        <v>0</v>
      </c>
      <c r="K144" s="245" t="s">
        <v>154</v>
      </c>
      <c r="L144" s="250"/>
      <c r="M144" s="251" t="s">
        <v>23</v>
      </c>
      <c r="N144" s="252" t="s">
        <v>46</v>
      </c>
      <c r="O144" s="45"/>
      <c r="P144" s="228">
        <f>O144*H144</f>
        <v>0</v>
      </c>
      <c r="Q144" s="228">
        <v>0.0089999999999999993</v>
      </c>
      <c r="R144" s="228">
        <f>Q144*H144</f>
        <v>0.13953599999999999</v>
      </c>
      <c r="S144" s="228">
        <v>0</v>
      </c>
      <c r="T144" s="229">
        <f>S144*H144</f>
        <v>0</v>
      </c>
      <c r="AR144" s="22" t="s">
        <v>186</v>
      </c>
      <c r="AT144" s="22" t="s">
        <v>270</v>
      </c>
      <c r="AU144" s="22" t="s">
        <v>85</v>
      </c>
      <c r="AY144" s="22" t="s">
        <v>147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2" t="s">
        <v>83</v>
      </c>
      <c r="BK144" s="230">
        <f>ROUND(I144*H144,2)</f>
        <v>0</v>
      </c>
      <c r="BL144" s="22" t="s">
        <v>155</v>
      </c>
      <c r="BM144" s="22" t="s">
        <v>1050</v>
      </c>
    </row>
    <row r="145" s="11" customFormat="1">
      <c r="B145" s="231"/>
      <c r="C145" s="232"/>
      <c r="D145" s="233" t="s">
        <v>164</v>
      </c>
      <c r="E145" s="232"/>
      <c r="F145" s="235" t="s">
        <v>1051</v>
      </c>
      <c r="G145" s="232"/>
      <c r="H145" s="236">
        <v>15.504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AT145" s="242" t="s">
        <v>164</v>
      </c>
      <c r="AU145" s="242" t="s">
        <v>85</v>
      </c>
      <c r="AV145" s="11" t="s">
        <v>85</v>
      </c>
      <c r="AW145" s="11" t="s">
        <v>6</v>
      </c>
      <c r="AX145" s="11" t="s">
        <v>83</v>
      </c>
      <c r="AY145" s="242" t="s">
        <v>147</v>
      </c>
    </row>
    <row r="146" s="1" customFormat="1" ht="25.5" customHeight="1">
      <c r="B146" s="44"/>
      <c r="C146" s="219" t="s">
        <v>281</v>
      </c>
      <c r="D146" s="219" t="s">
        <v>150</v>
      </c>
      <c r="E146" s="220" t="s">
        <v>1052</v>
      </c>
      <c r="F146" s="221" t="s">
        <v>1053</v>
      </c>
      <c r="G146" s="222" t="s">
        <v>153</v>
      </c>
      <c r="H146" s="223">
        <v>102.67</v>
      </c>
      <c r="I146" s="224"/>
      <c r="J146" s="225">
        <f>ROUND(I146*H146,2)</f>
        <v>0</v>
      </c>
      <c r="K146" s="221" t="s">
        <v>154</v>
      </c>
      <c r="L146" s="70"/>
      <c r="M146" s="226" t="s">
        <v>23</v>
      </c>
      <c r="N146" s="227" t="s">
        <v>46</v>
      </c>
      <c r="O146" s="45"/>
      <c r="P146" s="228">
        <f>O146*H146</f>
        <v>0</v>
      </c>
      <c r="Q146" s="228">
        <v>0.0094699999999999993</v>
      </c>
      <c r="R146" s="228">
        <f>Q146*H146</f>
        <v>0.9722848999999999</v>
      </c>
      <c r="S146" s="228">
        <v>0</v>
      </c>
      <c r="T146" s="229">
        <f>S146*H146</f>
        <v>0</v>
      </c>
      <c r="AR146" s="22" t="s">
        <v>155</v>
      </c>
      <c r="AT146" s="22" t="s">
        <v>150</v>
      </c>
      <c r="AU146" s="22" t="s">
        <v>85</v>
      </c>
      <c r="AY146" s="22" t="s">
        <v>147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22" t="s">
        <v>83</v>
      </c>
      <c r="BK146" s="230">
        <f>ROUND(I146*H146,2)</f>
        <v>0</v>
      </c>
      <c r="BL146" s="22" t="s">
        <v>155</v>
      </c>
      <c r="BM146" s="22" t="s">
        <v>1054</v>
      </c>
    </row>
    <row r="147" s="11" customFormat="1">
      <c r="B147" s="231"/>
      <c r="C147" s="232"/>
      <c r="D147" s="233" t="s">
        <v>164</v>
      </c>
      <c r="E147" s="234" t="s">
        <v>23</v>
      </c>
      <c r="F147" s="235" t="s">
        <v>1055</v>
      </c>
      <c r="G147" s="232"/>
      <c r="H147" s="236">
        <v>102.67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164</v>
      </c>
      <c r="AU147" s="242" t="s">
        <v>85</v>
      </c>
      <c r="AV147" s="11" t="s">
        <v>85</v>
      </c>
      <c r="AW147" s="11" t="s">
        <v>38</v>
      </c>
      <c r="AX147" s="11" t="s">
        <v>83</v>
      </c>
      <c r="AY147" s="242" t="s">
        <v>147</v>
      </c>
    </row>
    <row r="148" s="1" customFormat="1" ht="16.5" customHeight="1">
      <c r="B148" s="44"/>
      <c r="C148" s="243" t="s">
        <v>286</v>
      </c>
      <c r="D148" s="243" t="s">
        <v>270</v>
      </c>
      <c r="E148" s="244" t="s">
        <v>1056</v>
      </c>
      <c r="F148" s="245" t="s">
        <v>1057</v>
      </c>
      <c r="G148" s="246" t="s">
        <v>153</v>
      </c>
      <c r="H148" s="247">
        <v>104.723</v>
      </c>
      <c r="I148" s="248"/>
      <c r="J148" s="249">
        <f>ROUND(I148*H148,2)</f>
        <v>0</v>
      </c>
      <c r="K148" s="245" t="s">
        <v>154</v>
      </c>
      <c r="L148" s="250"/>
      <c r="M148" s="251" t="s">
        <v>23</v>
      </c>
      <c r="N148" s="252" t="s">
        <v>46</v>
      </c>
      <c r="O148" s="45"/>
      <c r="P148" s="228">
        <f>O148*H148</f>
        <v>0</v>
      </c>
      <c r="Q148" s="228">
        <v>0.0135</v>
      </c>
      <c r="R148" s="228">
        <f>Q148*H148</f>
        <v>1.4137605</v>
      </c>
      <c r="S148" s="228">
        <v>0</v>
      </c>
      <c r="T148" s="229">
        <f>S148*H148</f>
        <v>0</v>
      </c>
      <c r="AR148" s="22" t="s">
        <v>186</v>
      </c>
      <c r="AT148" s="22" t="s">
        <v>270</v>
      </c>
      <c r="AU148" s="22" t="s">
        <v>85</v>
      </c>
      <c r="AY148" s="22" t="s">
        <v>147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2" t="s">
        <v>83</v>
      </c>
      <c r="BK148" s="230">
        <f>ROUND(I148*H148,2)</f>
        <v>0</v>
      </c>
      <c r="BL148" s="22" t="s">
        <v>155</v>
      </c>
      <c r="BM148" s="22" t="s">
        <v>1058</v>
      </c>
    </row>
    <row r="149" s="11" customFormat="1">
      <c r="B149" s="231"/>
      <c r="C149" s="232"/>
      <c r="D149" s="233" t="s">
        <v>164</v>
      </c>
      <c r="E149" s="232"/>
      <c r="F149" s="235" t="s">
        <v>1059</v>
      </c>
      <c r="G149" s="232"/>
      <c r="H149" s="236">
        <v>104.723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164</v>
      </c>
      <c r="AU149" s="242" t="s">
        <v>85</v>
      </c>
      <c r="AV149" s="11" t="s">
        <v>85</v>
      </c>
      <c r="AW149" s="11" t="s">
        <v>6</v>
      </c>
      <c r="AX149" s="11" t="s">
        <v>83</v>
      </c>
      <c r="AY149" s="242" t="s">
        <v>147</v>
      </c>
    </row>
    <row r="150" s="1" customFormat="1" ht="25.5" customHeight="1">
      <c r="B150" s="44"/>
      <c r="C150" s="219" t="s">
        <v>292</v>
      </c>
      <c r="D150" s="219" t="s">
        <v>150</v>
      </c>
      <c r="E150" s="220" t="s">
        <v>1060</v>
      </c>
      <c r="F150" s="221" t="s">
        <v>1061</v>
      </c>
      <c r="G150" s="222" t="s">
        <v>153</v>
      </c>
      <c r="H150" s="223">
        <v>687.5</v>
      </c>
      <c r="I150" s="224"/>
      <c r="J150" s="225">
        <f>ROUND(I150*H150,2)</f>
        <v>0</v>
      </c>
      <c r="K150" s="221" t="s">
        <v>154</v>
      </c>
      <c r="L150" s="70"/>
      <c r="M150" s="226" t="s">
        <v>23</v>
      </c>
      <c r="N150" s="227" t="s">
        <v>46</v>
      </c>
      <c r="O150" s="45"/>
      <c r="P150" s="228">
        <f>O150*H150</f>
        <v>0</v>
      </c>
      <c r="Q150" s="228">
        <v>9.0000000000000006E-05</v>
      </c>
      <c r="R150" s="228">
        <f>Q150*H150</f>
        <v>0.061875000000000006</v>
      </c>
      <c r="S150" s="228">
        <v>0</v>
      </c>
      <c r="T150" s="229">
        <f>S150*H150</f>
        <v>0</v>
      </c>
      <c r="AR150" s="22" t="s">
        <v>155</v>
      </c>
      <c r="AT150" s="22" t="s">
        <v>150</v>
      </c>
      <c r="AU150" s="22" t="s">
        <v>85</v>
      </c>
      <c r="AY150" s="22" t="s">
        <v>147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2" t="s">
        <v>83</v>
      </c>
      <c r="BK150" s="230">
        <f>ROUND(I150*H150,2)</f>
        <v>0</v>
      </c>
      <c r="BL150" s="22" t="s">
        <v>155</v>
      </c>
      <c r="BM150" s="22" t="s">
        <v>1062</v>
      </c>
    </row>
    <row r="151" s="1" customFormat="1" ht="25.5" customHeight="1">
      <c r="B151" s="44"/>
      <c r="C151" s="219" t="s">
        <v>298</v>
      </c>
      <c r="D151" s="219" t="s">
        <v>150</v>
      </c>
      <c r="E151" s="220" t="s">
        <v>1063</v>
      </c>
      <c r="F151" s="221" t="s">
        <v>1064</v>
      </c>
      <c r="G151" s="222" t="s">
        <v>153</v>
      </c>
      <c r="H151" s="223">
        <v>73.200000000000003</v>
      </c>
      <c r="I151" s="224"/>
      <c r="J151" s="225">
        <f>ROUND(I151*H151,2)</f>
        <v>0</v>
      </c>
      <c r="K151" s="221" t="s">
        <v>154</v>
      </c>
      <c r="L151" s="70"/>
      <c r="M151" s="226" t="s">
        <v>23</v>
      </c>
      <c r="N151" s="227" t="s">
        <v>46</v>
      </c>
      <c r="O151" s="45"/>
      <c r="P151" s="228">
        <f>O151*H151</f>
        <v>0</v>
      </c>
      <c r="Q151" s="228">
        <v>0.00348</v>
      </c>
      <c r="R151" s="228">
        <f>Q151*H151</f>
        <v>0.25473600000000002</v>
      </c>
      <c r="S151" s="228">
        <v>0</v>
      </c>
      <c r="T151" s="229">
        <f>S151*H151</f>
        <v>0</v>
      </c>
      <c r="AR151" s="22" t="s">
        <v>155</v>
      </c>
      <c r="AT151" s="22" t="s">
        <v>150</v>
      </c>
      <c r="AU151" s="22" t="s">
        <v>85</v>
      </c>
      <c r="AY151" s="22" t="s">
        <v>147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22" t="s">
        <v>83</v>
      </c>
      <c r="BK151" s="230">
        <f>ROUND(I151*H151,2)</f>
        <v>0</v>
      </c>
      <c r="BL151" s="22" t="s">
        <v>155</v>
      </c>
      <c r="BM151" s="22" t="s">
        <v>1065</v>
      </c>
    </row>
    <row r="152" s="11" customFormat="1">
      <c r="B152" s="231"/>
      <c r="C152" s="232"/>
      <c r="D152" s="233" t="s">
        <v>164</v>
      </c>
      <c r="E152" s="234" t="s">
        <v>23</v>
      </c>
      <c r="F152" s="235" t="s">
        <v>1066</v>
      </c>
      <c r="G152" s="232"/>
      <c r="H152" s="236">
        <v>73.200000000000003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AT152" s="242" t="s">
        <v>164</v>
      </c>
      <c r="AU152" s="242" t="s">
        <v>85</v>
      </c>
      <c r="AV152" s="11" t="s">
        <v>85</v>
      </c>
      <c r="AW152" s="11" t="s">
        <v>38</v>
      </c>
      <c r="AX152" s="11" t="s">
        <v>83</v>
      </c>
      <c r="AY152" s="242" t="s">
        <v>147</v>
      </c>
    </row>
    <row r="153" s="1" customFormat="1" ht="25.5" customHeight="1">
      <c r="B153" s="44"/>
      <c r="C153" s="219" t="s">
        <v>304</v>
      </c>
      <c r="D153" s="219" t="s">
        <v>150</v>
      </c>
      <c r="E153" s="220" t="s">
        <v>1067</v>
      </c>
      <c r="F153" s="221" t="s">
        <v>1068</v>
      </c>
      <c r="G153" s="222" t="s">
        <v>153</v>
      </c>
      <c r="H153" s="223">
        <v>1.44</v>
      </c>
      <c r="I153" s="224"/>
      <c r="J153" s="225">
        <f>ROUND(I153*H153,2)</f>
        <v>0</v>
      </c>
      <c r="K153" s="221" t="s">
        <v>154</v>
      </c>
      <c r="L153" s="70"/>
      <c r="M153" s="226" t="s">
        <v>23</v>
      </c>
      <c r="N153" s="227" t="s">
        <v>46</v>
      </c>
      <c r="O153" s="45"/>
      <c r="P153" s="228">
        <f>O153*H153</f>
        <v>0</v>
      </c>
      <c r="Q153" s="228">
        <v>0.020480000000000002</v>
      </c>
      <c r="R153" s="228">
        <f>Q153*H153</f>
        <v>0.029491200000000002</v>
      </c>
      <c r="S153" s="228">
        <v>0</v>
      </c>
      <c r="T153" s="229">
        <f>S153*H153</f>
        <v>0</v>
      </c>
      <c r="AR153" s="22" t="s">
        <v>155</v>
      </c>
      <c r="AT153" s="22" t="s">
        <v>150</v>
      </c>
      <c r="AU153" s="22" t="s">
        <v>85</v>
      </c>
      <c r="AY153" s="22" t="s">
        <v>147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2" t="s">
        <v>83</v>
      </c>
      <c r="BK153" s="230">
        <f>ROUND(I153*H153,2)</f>
        <v>0</v>
      </c>
      <c r="BL153" s="22" t="s">
        <v>155</v>
      </c>
      <c r="BM153" s="22" t="s">
        <v>1069</v>
      </c>
    </row>
    <row r="154" s="1" customFormat="1" ht="25.5" customHeight="1">
      <c r="B154" s="44"/>
      <c r="C154" s="219" t="s">
        <v>273</v>
      </c>
      <c r="D154" s="219" t="s">
        <v>150</v>
      </c>
      <c r="E154" s="220" t="s">
        <v>1070</v>
      </c>
      <c r="F154" s="221" t="s">
        <v>1071</v>
      </c>
      <c r="G154" s="222" t="s">
        <v>153</v>
      </c>
      <c r="H154" s="223">
        <v>0.496</v>
      </c>
      <c r="I154" s="224"/>
      <c r="J154" s="225">
        <f>ROUND(I154*H154,2)</f>
        <v>0</v>
      </c>
      <c r="K154" s="221" t="s">
        <v>154</v>
      </c>
      <c r="L154" s="70"/>
      <c r="M154" s="226" t="s">
        <v>23</v>
      </c>
      <c r="N154" s="227" t="s">
        <v>46</v>
      </c>
      <c r="O154" s="45"/>
      <c r="P154" s="228">
        <f>O154*H154</f>
        <v>0</v>
      </c>
      <c r="Q154" s="228">
        <v>0.0043800000000000002</v>
      </c>
      <c r="R154" s="228">
        <f>Q154*H154</f>
        <v>0.0021724800000000001</v>
      </c>
      <c r="S154" s="228">
        <v>0</v>
      </c>
      <c r="T154" s="229">
        <f>S154*H154</f>
        <v>0</v>
      </c>
      <c r="AR154" s="22" t="s">
        <v>155</v>
      </c>
      <c r="AT154" s="22" t="s">
        <v>150</v>
      </c>
      <c r="AU154" s="22" t="s">
        <v>85</v>
      </c>
      <c r="AY154" s="22" t="s">
        <v>147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22" t="s">
        <v>83</v>
      </c>
      <c r="BK154" s="230">
        <f>ROUND(I154*H154,2)</f>
        <v>0</v>
      </c>
      <c r="BL154" s="22" t="s">
        <v>155</v>
      </c>
      <c r="BM154" s="22" t="s">
        <v>1072</v>
      </c>
    </row>
    <row r="155" s="1" customFormat="1" ht="38.25" customHeight="1">
      <c r="B155" s="44"/>
      <c r="C155" s="219" t="s">
        <v>315</v>
      </c>
      <c r="D155" s="219" t="s">
        <v>150</v>
      </c>
      <c r="E155" s="220" t="s">
        <v>1073</v>
      </c>
      <c r="F155" s="221" t="s">
        <v>1074</v>
      </c>
      <c r="G155" s="222" t="s">
        <v>153</v>
      </c>
      <c r="H155" s="223">
        <v>68.599999999999994</v>
      </c>
      <c r="I155" s="224"/>
      <c r="J155" s="225">
        <f>ROUND(I155*H155,2)</f>
        <v>0</v>
      </c>
      <c r="K155" s="221" t="s">
        <v>23</v>
      </c>
      <c r="L155" s="70"/>
      <c r="M155" s="226" t="s">
        <v>23</v>
      </c>
      <c r="N155" s="227" t="s">
        <v>46</v>
      </c>
      <c r="O155" s="45"/>
      <c r="P155" s="228">
        <f>O155*H155</f>
        <v>0</v>
      </c>
      <c r="Q155" s="228">
        <v>0.0082500000000000004</v>
      </c>
      <c r="R155" s="228">
        <f>Q155*H155</f>
        <v>0.56594999999999995</v>
      </c>
      <c r="S155" s="228">
        <v>0</v>
      </c>
      <c r="T155" s="229">
        <f>S155*H155</f>
        <v>0</v>
      </c>
      <c r="AR155" s="22" t="s">
        <v>155</v>
      </c>
      <c r="AT155" s="22" t="s">
        <v>150</v>
      </c>
      <c r="AU155" s="22" t="s">
        <v>85</v>
      </c>
      <c r="AY155" s="22" t="s">
        <v>147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22" t="s">
        <v>83</v>
      </c>
      <c r="BK155" s="230">
        <f>ROUND(I155*H155,2)</f>
        <v>0</v>
      </c>
      <c r="BL155" s="22" t="s">
        <v>155</v>
      </c>
      <c r="BM155" s="22" t="s">
        <v>1075</v>
      </c>
    </row>
    <row r="156" s="11" customFormat="1">
      <c r="B156" s="231"/>
      <c r="C156" s="232"/>
      <c r="D156" s="233" t="s">
        <v>164</v>
      </c>
      <c r="E156" s="234" t="s">
        <v>23</v>
      </c>
      <c r="F156" s="235" t="s">
        <v>1076</v>
      </c>
      <c r="G156" s="232"/>
      <c r="H156" s="236">
        <v>68.599999999999994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164</v>
      </c>
      <c r="AU156" s="242" t="s">
        <v>85</v>
      </c>
      <c r="AV156" s="11" t="s">
        <v>85</v>
      </c>
      <c r="AW156" s="11" t="s">
        <v>38</v>
      </c>
      <c r="AX156" s="11" t="s">
        <v>83</v>
      </c>
      <c r="AY156" s="242" t="s">
        <v>147</v>
      </c>
    </row>
    <row r="157" s="1" customFormat="1" ht="25.5" customHeight="1">
      <c r="B157" s="44"/>
      <c r="C157" s="243" t="s">
        <v>320</v>
      </c>
      <c r="D157" s="243" t="s">
        <v>270</v>
      </c>
      <c r="E157" s="244" t="s">
        <v>1040</v>
      </c>
      <c r="F157" s="245" t="s">
        <v>1041</v>
      </c>
      <c r="G157" s="246" t="s">
        <v>153</v>
      </c>
      <c r="H157" s="247">
        <v>69.971999999999994</v>
      </c>
      <c r="I157" s="248"/>
      <c r="J157" s="249">
        <f>ROUND(I157*H157,2)</f>
        <v>0</v>
      </c>
      <c r="K157" s="245" t="s">
        <v>154</v>
      </c>
      <c r="L157" s="250"/>
      <c r="M157" s="251" t="s">
        <v>23</v>
      </c>
      <c r="N157" s="252" t="s">
        <v>46</v>
      </c>
      <c r="O157" s="45"/>
      <c r="P157" s="228">
        <f>O157*H157</f>
        <v>0</v>
      </c>
      <c r="Q157" s="228">
        <v>0.0023999999999999998</v>
      </c>
      <c r="R157" s="228">
        <f>Q157*H157</f>
        <v>0.16793279999999997</v>
      </c>
      <c r="S157" s="228">
        <v>0</v>
      </c>
      <c r="T157" s="229">
        <f>S157*H157</f>
        <v>0</v>
      </c>
      <c r="AR157" s="22" t="s">
        <v>186</v>
      </c>
      <c r="AT157" s="22" t="s">
        <v>270</v>
      </c>
      <c r="AU157" s="22" t="s">
        <v>85</v>
      </c>
      <c r="AY157" s="22" t="s">
        <v>147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2" t="s">
        <v>83</v>
      </c>
      <c r="BK157" s="230">
        <f>ROUND(I157*H157,2)</f>
        <v>0</v>
      </c>
      <c r="BL157" s="22" t="s">
        <v>155</v>
      </c>
      <c r="BM157" s="22" t="s">
        <v>1077</v>
      </c>
    </row>
    <row r="158" s="11" customFormat="1">
      <c r="B158" s="231"/>
      <c r="C158" s="232"/>
      <c r="D158" s="233" t="s">
        <v>164</v>
      </c>
      <c r="E158" s="232"/>
      <c r="F158" s="235" t="s">
        <v>1078</v>
      </c>
      <c r="G158" s="232"/>
      <c r="H158" s="236">
        <v>69.971999999999994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164</v>
      </c>
      <c r="AU158" s="242" t="s">
        <v>85</v>
      </c>
      <c r="AV158" s="11" t="s">
        <v>85</v>
      </c>
      <c r="AW158" s="11" t="s">
        <v>6</v>
      </c>
      <c r="AX158" s="11" t="s">
        <v>83</v>
      </c>
      <c r="AY158" s="242" t="s">
        <v>147</v>
      </c>
    </row>
    <row r="159" s="1" customFormat="1" ht="25.5" customHeight="1">
      <c r="B159" s="44"/>
      <c r="C159" s="219" t="s">
        <v>324</v>
      </c>
      <c r="D159" s="219" t="s">
        <v>150</v>
      </c>
      <c r="E159" s="220" t="s">
        <v>1079</v>
      </c>
      <c r="F159" s="221" t="s">
        <v>1080</v>
      </c>
      <c r="G159" s="222" t="s">
        <v>153</v>
      </c>
      <c r="H159" s="223">
        <v>23</v>
      </c>
      <c r="I159" s="224"/>
      <c r="J159" s="225">
        <f>ROUND(I159*H159,2)</f>
        <v>0</v>
      </c>
      <c r="K159" s="221" t="s">
        <v>154</v>
      </c>
      <c r="L159" s="70"/>
      <c r="M159" s="226" t="s">
        <v>23</v>
      </c>
      <c r="N159" s="227" t="s">
        <v>46</v>
      </c>
      <c r="O159" s="45"/>
      <c r="P159" s="228">
        <f>O159*H159</f>
        <v>0</v>
      </c>
      <c r="Q159" s="228">
        <v>0.0083199999999999993</v>
      </c>
      <c r="R159" s="228">
        <f>Q159*H159</f>
        <v>0.19135999999999998</v>
      </c>
      <c r="S159" s="228">
        <v>0</v>
      </c>
      <c r="T159" s="229">
        <f>S159*H159</f>
        <v>0</v>
      </c>
      <c r="AR159" s="22" t="s">
        <v>155</v>
      </c>
      <c r="AT159" s="22" t="s">
        <v>150</v>
      </c>
      <c r="AU159" s="22" t="s">
        <v>85</v>
      </c>
      <c r="AY159" s="22" t="s">
        <v>147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22" t="s">
        <v>83</v>
      </c>
      <c r="BK159" s="230">
        <f>ROUND(I159*H159,2)</f>
        <v>0</v>
      </c>
      <c r="BL159" s="22" t="s">
        <v>155</v>
      </c>
      <c r="BM159" s="22" t="s">
        <v>1081</v>
      </c>
    </row>
    <row r="160" s="11" customFormat="1">
      <c r="B160" s="231"/>
      <c r="C160" s="232"/>
      <c r="D160" s="233" t="s">
        <v>164</v>
      </c>
      <c r="E160" s="234" t="s">
        <v>23</v>
      </c>
      <c r="F160" s="235" t="s">
        <v>1082</v>
      </c>
      <c r="G160" s="232"/>
      <c r="H160" s="236">
        <v>23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164</v>
      </c>
      <c r="AU160" s="242" t="s">
        <v>85</v>
      </c>
      <c r="AV160" s="11" t="s">
        <v>85</v>
      </c>
      <c r="AW160" s="11" t="s">
        <v>38</v>
      </c>
      <c r="AX160" s="11" t="s">
        <v>83</v>
      </c>
      <c r="AY160" s="242" t="s">
        <v>147</v>
      </c>
    </row>
    <row r="161" s="1" customFormat="1" ht="25.5" customHeight="1">
      <c r="B161" s="44"/>
      <c r="C161" s="243" t="s">
        <v>328</v>
      </c>
      <c r="D161" s="243" t="s">
        <v>270</v>
      </c>
      <c r="E161" s="244" t="s">
        <v>1083</v>
      </c>
      <c r="F161" s="245" t="s">
        <v>1084</v>
      </c>
      <c r="G161" s="246" t="s">
        <v>153</v>
      </c>
      <c r="H161" s="247">
        <v>23.460000000000001</v>
      </c>
      <c r="I161" s="248"/>
      <c r="J161" s="249">
        <f>ROUND(I161*H161,2)</f>
        <v>0</v>
      </c>
      <c r="K161" s="245" t="s">
        <v>154</v>
      </c>
      <c r="L161" s="250"/>
      <c r="M161" s="251" t="s">
        <v>23</v>
      </c>
      <c r="N161" s="252" t="s">
        <v>46</v>
      </c>
      <c r="O161" s="45"/>
      <c r="P161" s="228">
        <f>O161*H161</f>
        <v>0</v>
      </c>
      <c r="Q161" s="228">
        <v>0.0030000000000000001</v>
      </c>
      <c r="R161" s="228">
        <f>Q161*H161</f>
        <v>0.070379999999999998</v>
      </c>
      <c r="S161" s="228">
        <v>0</v>
      </c>
      <c r="T161" s="229">
        <f>S161*H161</f>
        <v>0</v>
      </c>
      <c r="AR161" s="22" t="s">
        <v>186</v>
      </c>
      <c r="AT161" s="22" t="s">
        <v>270</v>
      </c>
      <c r="AU161" s="22" t="s">
        <v>85</v>
      </c>
      <c r="AY161" s="22" t="s">
        <v>147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22" t="s">
        <v>83</v>
      </c>
      <c r="BK161" s="230">
        <f>ROUND(I161*H161,2)</f>
        <v>0</v>
      </c>
      <c r="BL161" s="22" t="s">
        <v>155</v>
      </c>
      <c r="BM161" s="22" t="s">
        <v>1085</v>
      </c>
    </row>
    <row r="162" s="11" customFormat="1">
      <c r="B162" s="231"/>
      <c r="C162" s="232"/>
      <c r="D162" s="233" t="s">
        <v>164</v>
      </c>
      <c r="E162" s="232"/>
      <c r="F162" s="235" t="s">
        <v>1086</v>
      </c>
      <c r="G162" s="232"/>
      <c r="H162" s="236">
        <v>23.460000000000001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164</v>
      </c>
      <c r="AU162" s="242" t="s">
        <v>85</v>
      </c>
      <c r="AV162" s="11" t="s">
        <v>85</v>
      </c>
      <c r="AW162" s="11" t="s">
        <v>6</v>
      </c>
      <c r="AX162" s="11" t="s">
        <v>83</v>
      </c>
      <c r="AY162" s="242" t="s">
        <v>147</v>
      </c>
    </row>
    <row r="163" s="1" customFormat="1" ht="25.5" customHeight="1">
      <c r="B163" s="44"/>
      <c r="C163" s="219" t="s">
        <v>332</v>
      </c>
      <c r="D163" s="219" t="s">
        <v>150</v>
      </c>
      <c r="E163" s="220" t="s">
        <v>1087</v>
      </c>
      <c r="F163" s="221" t="s">
        <v>1088</v>
      </c>
      <c r="G163" s="222" t="s">
        <v>153</v>
      </c>
      <c r="H163" s="223">
        <v>687.5</v>
      </c>
      <c r="I163" s="224"/>
      <c r="J163" s="225">
        <f>ROUND(I163*H163,2)</f>
        <v>0</v>
      </c>
      <c r="K163" s="221" t="s">
        <v>154</v>
      </c>
      <c r="L163" s="70"/>
      <c r="M163" s="226" t="s">
        <v>23</v>
      </c>
      <c r="N163" s="227" t="s">
        <v>46</v>
      </c>
      <c r="O163" s="45"/>
      <c r="P163" s="228">
        <f>O163*H163</f>
        <v>0</v>
      </c>
      <c r="Q163" s="228">
        <v>0.0085000000000000006</v>
      </c>
      <c r="R163" s="228">
        <f>Q163*H163</f>
        <v>5.84375</v>
      </c>
      <c r="S163" s="228">
        <v>0</v>
      </c>
      <c r="T163" s="229">
        <f>S163*H163</f>
        <v>0</v>
      </c>
      <c r="AR163" s="22" t="s">
        <v>155</v>
      </c>
      <c r="AT163" s="22" t="s">
        <v>150</v>
      </c>
      <c r="AU163" s="22" t="s">
        <v>85</v>
      </c>
      <c r="AY163" s="22" t="s">
        <v>147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22" t="s">
        <v>83</v>
      </c>
      <c r="BK163" s="230">
        <f>ROUND(I163*H163,2)</f>
        <v>0</v>
      </c>
      <c r="BL163" s="22" t="s">
        <v>155</v>
      </c>
      <c r="BM163" s="22" t="s">
        <v>1089</v>
      </c>
    </row>
    <row r="164" s="11" customFormat="1">
      <c r="B164" s="231"/>
      <c r="C164" s="232"/>
      <c r="D164" s="233" t="s">
        <v>164</v>
      </c>
      <c r="E164" s="234" t="s">
        <v>23</v>
      </c>
      <c r="F164" s="235" t="s">
        <v>1090</v>
      </c>
      <c r="G164" s="232"/>
      <c r="H164" s="236">
        <v>687.5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164</v>
      </c>
      <c r="AU164" s="242" t="s">
        <v>85</v>
      </c>
      <c r="AV164" s="11" t="s">
        <v>85</v>
      </c>
      <c r="AW164" s="11" t="s">
        <v>38</v>
      </c>
      <c r="AX164" s="11" t="s">
        <v>83</v>
      </c>
      <c r="AY164" s="242" t="s">
        <v>147</v>
      </c>
    </row>
    <row r="165" s="1" customFormat="1" ht="16.5" customHeight="1">
      <c r="B165" s="44"/>
      <c r="C165" s="243" t="s">
        <v>338</v>
      </c>
      <c r="D165" s="243" t="s">
        <v>270</v>
      </c>
      <c r="E165" s="244" t="s">
        <v>1091</v>
      </c>
      <c r="F165" s="245" t="s">
        <v>1092</v>
      </c>
      <c r="G165" s="246" t="s">
        <v>153</v>
      </c>
      <c r="H165" s="247">
        <v>701.25</v>
      </c>
      <c r="I165" s="248"/>
      <c r="J165" s="249">
        <f>ROUND(I165*H165,2)</f>
        <v>0</v>
      </c>
      <c r="K165" s="245" t="s">
        <v>154</v>
      </c>
      <c r="L165" s="250"/>
      <c r="M165" s="251" t="s">
        <v>23</v>
      </c>
      <c r="N165" s="252" t="s">
        <v>46</v>
      </c>
      <c r="O165" s="45"/>
      <c r="P165" s="228">
        <f>O165*H165</f>
        <v>0</v>
      </c>
      <c r="Q165" s="228">
        <v>0.0025500000000000002</v>
      </c>
      <c r="R165" s="228">
        <f>Q165*H165</f>
        <v>1.7881875</v>
      </c>
      <c r="S165" s="228">
        <v>0</v>
      </c>
      <c r="T165" s="229">
        <f>S165*H165</f>
        <v>0</v>
      </c>
      <c r="AR165" s="22" t="s">
        <v>186</v>
      </c>
      <c r="AT165" s="22" t="s">
        <v>270</v>
      </c>
      <c r="AU165" s="22" t="s">
        <v>85</v>
      </c>
      <c r="AY165" s="22" t="s">
        <v>147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22" t="s">
        <v>83</v>
      </c>
      <c r="BK165" s="230">
        <f>ROUND(I165*H165,2)</f>
        <v>0</v>
      </c>
      <c r="BL165" s="22" t="s">
        <v>155</v>
      </c>
      <c r="BM165" s="22" t="s">
        <v>1093</v>
      </c>
    </row>
    <row r="166" s="11" customFormat="1">
      <c r="B166" s="231"/>
      <c r="C166" s="232"/>
      <c r="D166" s="233" t="s">
        <v>164</v>
      </c>
      <c r="E166" s="232"/>
      <c r="F166" s="235" t="s">
        <v>1094</v>
      </c>
      <c r="G166" s="232"/>
      <c r="H166" s="236">
        <v>701.25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164</v>
      </c>
      <c r="AU166" s="242" t="s">
        <v>85</v>
      </c>
      <c r="AV166" s="11" t="s">
        <v>85</v>
      </c>
      <c r="AW166" s="11" t="s">
        <v>6</v>
      </c>
      <c r="AX166" s="11" t="s">
        <v>83</v>
      </c>
      <c r="AY166" s="242" t="s">
        <v>147</v>
      </c>
    </row>
    <row r="167" s="1" customFormat="1" ht="25.5" customHeight="1">
      <c r="B167" s="44"/>
      <c r="C167" s="219" t="s">
        <v>343</v>
      </c>
      <c r="D167" s="219" t="s">
        <v>150</v>
      </c>
      <c r="E167" s="220" t="s">
        <v>1095</v>
      </c>
      <c r="F167" s="221" t="s">
        <v>1096</v>
      </c>
      <c r="G167" s="222" t="s">
        <v>200</v>
      </c>
      <c r="H167" s="223">
        <v>237.80000000000001</v>
      </c>
      <c r="I167" s="224"/>
      <c r="J167" s="225">
        <f>ROUND(I167*H167,2)</f>
        <v>0</v>
      </c>
      <c r="K167" s="221" t="s">
        <v>154</v>
      </c>
      <c r="L167" s="70"/>
      <c r="M167" s="226" t="s">
        <v>23</v>
      </c>
      <c r="N167" s="227" t="s">
        <v>46</v>
      </c>
      <c r="O167" s="45"/>
      <c r="P167" s="228">
        <f>O167*H167</f>
        <v>0</v>
      </c>
      <c r="Q167" s="228">
        <v>0.0017600000000000001</v>
      </c>
      <c r="R167" s="228">
        <f>Q167*H167</f>
        <v>0.41852800000000001</v>
      </c>
      <c r="S167" s="228">
        <v>0</v>
      </c>
      <c r="T167" s="229">
        <f>S167*H167</f>
        <v>0</v>
      </c>
      <c r="AR167" s="22" t="s">
        <v>155</v>
      </c>
      <c r="AT167" s="22" t="s">
        <v>150</v>
      </c>
      <c r="AU167" s="22" t="s">
        <v>85</v>
      </c>
      <c r="AY167" s="22" t="s">
        <v>147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22" t="s">
        <v>83</v>
      </c>
      <c r="BK167" s="230">
        <f>ROUND(I167*H167,2)</f>
        <v>0</v>
      </c>
      <c r="BL167" s="22" t="s">
        <v>155</v>
      </c>
      <c r="BM167" s="22" t="s">
        <v>1097</v>
      </c>
    </row>
    <row r="168" s="11" customFormat="1">
      <c r="B168" s="231"/>
      <c r="C168" s="232"/>
      <c r="D168" s="233" t="s">
        <v>164</v>
      </c>
      <c r="E168" s="234" t="s">
        <v>23</v>
      </c>
      <c r="F168" s="235" t="s">
        <v>1098</v>
      </c>
      <c r="G168" s="232"/>
      <c r="H168" s="236">
        <v>237.80000000000001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164</v>
      </c>
      <c r="AU168" s="242" t="s">
        <v>85</v>
      </c>
      <c r="AV168" s="11" t="s">
        <v>85</v>
      </c>
      <c r="AW168" s="11" t="s">
        <v>38</v>
      </c>
      <c r="AX168" s="11" t="s">
        <v>83</v>
      </c>
      <c r="AY168" s="242" t="s">
        <v>147</v>
      </c>
    </row>
    <row r="169" s="1" customFormat="1" ht="16.5" customHeight="1">
      <c r="B169" s="44"/>
      <c r="C169" s="243" t="s">
        <v>348</v>
      </c>
      <c r="D169" s="243" t="s">
        <v>270</v>
      </c>
      <c r="E169" s="244" t="s">
        <v>1099</v>
      </c>
      <c r="F169" s="245" t="s">
        <v>1100</v>
      </c>
      <c r="G169" s="246" t="s">
        <v>153</v>
      </c>
      <c r="H169" s="247">
        <v>78.540000000000006</v>
      </c>
      <c r="I169" s="248"/>
      <c r="J169" s="249">
        <f>ROUND(I169*H169,2)</f>
        <v>0</v>
      </c>
      <c r="K169" s="245" t="s">
        <v>154</v>
      </c>
      <c r="L169" s="250"/>
      <c r="M169" s="251" t="s">
        <v>23</v>
      </c>
      <c r="N169" s="252" t="s">
        <v>46</v>
      </c>
      <c r="O169" s="45"/>
      <c r="P169" s="228">
        <f>O169*H169</f>
        <v>0</v>
      </c>
      <c r="Q169" s="228">
        <v>0.00051000000000000004</v>
      </c>
      <c r="R169" s="228">
        <f>Q169*H169</f>
        <v>0.040055400000000005</v>
      </c>
      <c r="S169" s="228">
        <v>0</v>
      </c>
      <c r="T169" s="229">
        <f>S169*H169</f>
        <v>0</v>
      </c>
      <c r="AR169" s="22" t="s">
        <v>186</v>
      </c>
      <c r="AT169" s="22" t="s">
        <v>270</v>
      </c>
      <c r="AU169" s="22" t="s">
        <v>85</v>
      </c>
      <c r="AY169" s="22" t="s">
        <v>147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22" t="s">
        <v>83</v>
      </c>
      <c r="BK169" s="230">
        <f>ROUND(I169*H169,2)</f>
        <v>0</v>
      </c>
      <c r="BL169" s="22" t="s">
        <v>155</v>
      </c>
      <c r="BM169" s="22" t="s">
        <v>1101</v>
      </c>
    </row>
    <row r="170" s="11" customFormat="1">
      <c r="B170" s="231"/>
      <c r="C170" s="232"/>
      <c r="D170" s="233" t="s">
        <v>164</v>
      </c>
      <c r="E170" s="234" t="s">
        <v>23</v>
      </c>
      <c r="F170" s="235" t="s">
        <v>1102</v>
      </c>
      <c r="G170" s="232"/>
      <c r="H170" s="236">
        <v>71.400000000000006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AT170" s="242" t="s">
        <v>164</v>
      </c>
      <c r="AU170" s="242" t="s">
        <v>85</v>
      </c>
      <c r="AV170" s="11" t="s">
        <v>85</v>
      </c>
      <c r="AW170" s="11" t="s">
        <v>38</v>
      </c>
      <c r="AX170" s="11" t="s">
        <v>83</v>
      </c>
      <c r="AY170" s="242" t="s">
        <v>147</v>
      </c>
    </row>
    <row r="171" s="11" customFormat="1">
      <c r="B171" s="231"/>
      <c r="C171" s="232"/>
      <c r="D171" s="233" t="s">
        <v>164</v>
      </c>
      <c r="E171" s="232"/>
      <c r="F171" s="235" t="s">
        <v>1103</v>
      </c>
      <c r="G171" s="232"/>
      <c r="H171" s="236">
        <v>78.540000000000006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164</v>
      </c>
      <c r="AU171" s="242" t="s">
        <v>85</v>
      </c>
      <c r="AV171" s="11" t="s">
        <v>85</v>
      </c>
      <c r="AW171" s="11" t="s">
        <v>6</v>
      </c>
      <c r="AX171" s="11" t="s">
        <v>83</v>
      </c>
      <c r="AY171" s="242" t="s">
        <v>147</v>
      </c>
    </row>
    <row r="172" s="1" customFormat="1" ht="16.5" customHeight="1">
      <c r="B172" s="44"/>
      <c r="C172" s="243" t="s">
        <v>354</v>
      </c>
      <c r="D172" s="243" t="s">
        <v>270</v>
      </c>
      <c r="E172" s="244" t="s">
        <v>1104</v>
      </c>
      <c r="F172" s="245" t="s">
        <v>1105</v>
      </c>
      <c r="G172" s="246" t="s">
        <v>153</v>
      </c>
      <c r="H172" s="247">
        <v>19.300000000000001</v>
      </c>
      <c r="I172" s="248"/>
      <c r="J172" s="249">
        <f>ROUND(I172*H172,2)</f>
        <v>0</v>
      </c>
      <c r="K172" s="245" t="s">
        <v>23</v>
      </c>
      <c r="L172" s="250"/>
      <c r="M172" s="251" t="s">
        <v>23</v>
      </c>
      <c r="N172" s="252" t="s">
        <v>46</v>
      </c>
      <c r="O172" s="45"/>
      <c r="P172" s="228">
        <f>O172*H172</f>
        <v>0</v>
      </c>
      <c r="Q172" s="228">
        <v>0.00089999999999999998</v>
      </c>
      <c r="R172" s="228">
        <f>Q172*H172</f>
        <v>0.01737</v>
      </c>
      <c r="S172" s="228">
        <v>0</v>
      </c>
      <c r="T172" s="229">
        <f>S172*H172</f>
        <v>0</v>
      </c>
      <c r="AR172" s="22" t="s">
        <v>186</v>
      </c>
      <c r="AT172" s="22" t="s">
        <v>270</v>
      </c>
      <c r="AU172" s="22" t="s">
        <v>85</v>
      </c>
      <c r="AY172" s="22" t="s">
        <v>147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22" t="s">
        <v>83</v>
      </c>
      <c r="BK172" s="230">
        <f>ROUND(I172*H172,2)</f>
        <v>0</v>
      </c>
      <c r="BL172" s="22" t="s">
        <v>155</v>
      </c>
      <c r="BM172" s="22" t="s">
        <v>1106</v>
      </c>
    </row>
    <row r="173" s="11" customFormat="1">
      <c r="B173" s="231"/>
      <c r="C173" s="232"/>
      <c r="D173" s="233" t="s">
        <v>164</v>
      </c>
      <c r="E173" s="234" t="s">
        <v>23</v>
      </c>
      <c r="F173" s="235" t="s">
        <v>1107</v>
      </c>
      <c r="G173" s="232"/>
      <c r="H173" s="236">
        <v>19.300000000000001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AT173" s="242" t="s">
        <v>164</v>
      </c>
      <c r="AU173" s="242" t="s">
        <v>85</v>
      </c>
      <c r="AV173" s="11" t="s">
        <v>85</v>
      </c>
      <c r="AW173" s="11" t="s">
        <v>38</v>
      </c>
      <c r="AX173" s="11" t="s">
        <v>83</v>
      </c>
      <c r="AY173" s="242" t="s">
        <v>147</v>
      </c>
    </row>
    <row r="174" s="1" customFormat="1" ht="25.5" customHeight="1">
      <c r="B174" s="44"/>
      <c r="C174" s="219" t="s">
        <v>360</v>
      </c>
      <c r="D174" s="219" t="s">
        <v>150</v>
      </c>
      <c r="E174" s="220" t="s">
        <v>1108</v>
      </c>
      <c r="F174" s="221" t="s">
        <v>1109</v>
      </c>
      <c r="G174" s="222" t="s">
        <v>200</v>
      </c>
      <c r="H174" s="223">
        <v>110</v>
      </c>
      <c r="I174" s="224"/>
      <c r="J174" s="225">
        <f>ROUND(I174*H174,2)</f>
        <v>0</v>
      </c>
      <c r="K174" s="221" t="s">
        <v>154</v>
      </c>
      <c r="L174" s="70"/>
      <c r="M174" s="226" t="s">
        <v>23</v>
      </c>
      <c r="N174" s="227" t="s">
        <v>46</v>
      </c>
      <c r="O174" s="45"/>
      <c r="P174" s="228">
        <f>O174*H174</f>
        <v>0</v>
      </c>
      <c r="Q174" s="228">
        <v>6.0000000000000002E-05</v>
      </c>
      <c r="R174" s="228">
        <f>Q174*H174</f>
        <v>0.0066</v>
      </c>
      <c r="S174" s="228">
        <v>0</v>
      </c>
      <c r="T174" s="229">
        <f>S174*H174</f>
        <v>0</v>
      </c>
      <c r="AR174" s="22" t="s">
        <v>155</v>
      </c>
      <c r="AT174" s="22" t="s">
        <v>150</v>
      </c>
      <c r="AU174" s="22" t="s">
        <v>85</v>
      </c>
      <c r="AY174" s="22" t="s">
        <v>147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22" t="s">
        <v>83</v>
      </c>
      <c r="BK174" s="230">
        <f>ROUND(I174*H174,2)</f>
        <v>0</v>
      </c>
      <c r="BL174" s="22" t="s">
        <v>155</v>
      </c>
      <c r="BM174" s="22" t="s">
        <v>1110</v>
      </c>
    </row>
    <row r="175" s="11" customFormat="1">
      <c r="B175" s="231"/>
      <c r="C175" s="232"/>
      <c r="D175" s="233" t="s">
        <v>164</v>
      </c>
      <c r="E175" s="234" t="s">
        <v>23</v>
      </c>
      <c r="F175" s="235" t="s">
        <v>1111</v>
      </c>
      <c r="G175" s="232"/>
      <c r="H175" s="236">
        <v>110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AT175" s="242" t="s">
        <v>164</v>
      </c>
      <c r="AU175" s="242" t="s">
        <v>85</v>
      </c>
      <c r="AV175" s="11" t="s">
        <v>85</v>
      </c>
      <c r="AW175" s="11" t="s">
        <v>38</v>
      </c>
      <c r="AX175" s="11" t="s">
        <v>83</v>
      </c>
      <c r="AY175" s="242" t="s">
        <v>147</v>
      </c>
    </row>
    <row r="176" s="1" customFormat="1" ht="16.5" customHeight="1">
      <c r="B176" s="44"/>
      <c r="C176" s="243" t="s">
        <v>365</v>
      </c>
      <c r="D176" s="243" t="s">
        <v>270</v>
      </c>
      <c r="E176" s="244" t="s">
        <v>1112</v>
      </c>
      <c r="F176" s="245" t="s">
        <v>1113</v>
      </c>
      <c r="G176" s="246" t="s">
        <v>200</v>
      </c>
      <c r="H176" s="247">
        <v>115.5</v>
      </c>
      <c r="I176" s="248"/>
      <c r="J176" s="249">
        <f>ROUND(I176*H176,2)</f>
        <v>0</v>
      </c>
      <c r="K176" s="245" t="s">
        <v>154</v>
      </c>
      <c r="L176" s="250"/>
      <c r="M176" s="251" t="s">
        <v>23</v>
      </c>
      <c r="N176" s="252" t="s">
        <v>46</v>
      </c>
      <c r="O176" s="45"/>
      <c r="P176" s="228">
        <f>O176*H176</f>
        <v>0</v>
      </c>
      <c r="Q176" s="228">
        <v>0.00059999999999999995</v>
      </c>
      <c r="R176" s="228">
        <f>Q176*H176</f>
        <v>0.0693</v>
      </c>
      <c r="S176" s="228">
        <v>0</v>
      </c>
      <c r="T176" s="229">
        <f>S176*H176</f>
        <v>0</v>
      </c>
      <c r="AR176" s="22" t="s">
        <v>186</v>
      </c>
      <c r="AT176" s="22" t="s">
        <v>270</v>
      </c>
      <c r="AU176" s="22" t="s">
        <v>85</v>
      </c>
      <c r="AY176" s="22" t="s">
        <v>147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22" t="s">
        <v>83</v>
      </c>
      <c r="BK176" s="230">
        <f>ROUND(I176*H176,2)</f>
        <v>0</v>
      </c>
      <c r="BL176" s="22" t="s">
        <v>155</v>
      </c>
      <c r="BM176" s="22" t="s">
        <v>1114</v>
      </c>
    </row>
    <row r="177" s="11" customFormat="1">
      <c r="B177" s="231"/>
      <c r="C177" s="232"/>
      <c r="D177" s="233" t="s">
        <v>164</v>
      </c>
      <c r="E177" s="232"/>
      <c r="F177" s="235" t="s">
        <v>1115</v>
      </c>
      <c r="G177" s="232"/>
      <c r="H177" s="236">
        <v>115.5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AT177" s="242" t="s">
        <v>164</v>
      </c>
      <c r="AU177" s="242" t="s">
        <v>85</v>
      </c>
      <c r="AV177" s="11" t="s">
        <v>85</v>
      </c>
      <c r="AW177" s="11" t="s">
        <v>6</v>
      </c>
      <c r="AX177" s="11" t="s">
        <v>83</v>
      </c>
      <c r="AY177" s="242" t="s">
        <v>147</v>
      </c>
    </row>
    <row r="178" s="1" customFormat="1" ht="25.5" customHeight="1">
      <c r="B178" s="44"/>
      <c r="C178" s="219" t="s">
        <v>370</v>
      </c>
      <c r="D178" s="219" t="s">
        <v>150</v>
      </c>
      <c r="E178" s="220" t="s">
        <v>1116</v>
      </c>
      <c r="F178" s="221" t="s">
        <v>1117</v>
      </c>
      <c r="G178" s="222" t="s">
        <v>200</v>
      </c>
      <c r="H178" s="223">
        <v>771</v>
      </c>
      <c r="I178" s="224"/>
      <c r="J178" s="225">
        <f>ROUND(I178*H178,2)</f>
        <v>0</v>
      </c>
      <c r="K178" s="221" t="s">
        <v>154</v>
      </c>
      <c r="L178" s="70"/>
      <c r="M178" s="226" t="s">
        <v>23</v>
      </c>
      <c r="N178" s="227" t="s">
        <v>46</v>
      </c>
      <c r="O178" s="45"/>
      <c r="P178" s="228">
        <f>O178*H178</f>
        <v>0</v>
      </c>
      <c r="Q178" s="228">
        <v>0.00025000000000000001</v>
      </c>
      <c r="R178" s="228">
        <f>Q178*H178</f>
        <v>0.19275000000000001</v>
      </c>
      <c r="S178" s="228">
        <v>0</v>
      </c>
      <c r="T178" s="229">
        <f>S178*H178</f>
        <v>0</v>
      </c>
      <c r="AR178" s="22" t="s">
        <v>155</v>
      </c>
      <c r="AT178" s="22" t="s">
        <v>150</v>
      </c>
      <c r="AU178" s="22" t="s">
        <v>85</v>
      </c>
      <c r="AY178" s="22" t="s">
        <v>147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22" t="s">
        <v>83</v>
      </c>
      <c r="BK178" s="230">
        <f>ROUND(I178*H178,2)</f>
        <v>0</v>
      </c>
      <c r="BL178" s="22" t="s">
        <v>155</v>
      </c>
      <c r="BM178" s="22" t="s">
        <v>1118</v>
      </c>
    </row>
    <row r="179" s="11" customFormat="1">
      <c r="B179" s="231"/>
      <c r="C179" s="232"/>
      <c r="D179" s="233" t="s">
        <v>164</v>
      </c>
      <c r="E179" s="234" t="s">
        <v>23</v>
      </c>
      <c r="F179" s="235" t="s">
        <v>1119</v>
      </c>
      <c r="G179" s="232"/>
      <c r="H179" s="236">
        <v>771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AT179" s="242" t="s">
        <v>164</v>
      </c>
      <c r="AU179" s="242" t="s">
        <v>85</v>
      </c>
      <c r="AV179" s="11" t="s">
        <v>85</v>
      </c>
      <c r="AW179" s="11" t="s">
        <v>38</v>
      </c>
      <c r="AX179" s="11" t="s">
        <v>83</v>
      </c>
      <c r="AY179" s="242" t="s">
        <v>147</v>
      </c>
    </row>
    <row r="180" s="1" customFormat="1" ht="16.5" customHeight="1">
      <c r="B180" s="44"/>
      <c r="C180" s="243" t="s">
        <v>378</v>
      </c>
      <c r="D180" s="243" t="s">
        <v>270</v>
      </c>
      <c r="E180" s="244" t="s">
        <v>1120</v>
      </c>
      <c r="F180" s="245" t="s">
        <v>1121</v>
      </c>
      <c r="G180" s="246" t="s">
        <v>200</v>
      </c>
      <c r="H180" s="247">
        <v>238</v>
      </c>
      <c r="I180" s="248"/>
      <c r="J180" s="249">
        <f>ROUND(I180*H180,2)</f>
        <v>0</v>
      </c>
      <c r="K180" s="245" t="s">
        <v>154</v>
      </c>
      <c r="L180" s="250"/>
      <c r="M180" s="251" t="s">
        <v>23</v>
      </c>
      <c r="N180" s="252" t="s">
        <v>46</v>
      </c>
      <c r="O180" s="45"/>
      <c r="P180" s="228">
        <f>O180*H180</f>
        <v>0</v>
      </c>
      <c r="Q180" s="228">
        <v>4.0000000000000003E-05</v>
      </c>
      <c r="R180" s="228">
        <f>Q180*H180</f>
        <v>0.0095200000000000007</v>
      </c>
      <c r="S180" s="228">
        <v>0</v>
      </c>
      <c r="T180" s="229">
        <f>S180*H180</f>
        <v>0</v>
      </c>
      <c r="AR180" s="22" t="s">
        <v>186</v>
      </c>
      <c r="AT180" s="22" t="s">
        <v>270</v>
      </c>
      <c r="AU180" s="22" t="s">
        <v>85</v>
      </c>
      <c r="AY180" s="22" t="s">
        <v>147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22" t="s">
        <v>83</v>
      </c>
      <c r="BK180" s="230">
        <f>ROUND(I180*H180,2)</f>
        <v>0</v>
      </c>
      <c r="BL180" s="22" t="s">
        <v>155</v>
      </c>
      <c r="BM180" s="22" t="s">
        <v>1122</v>
      </c>
    </row>
    <row r="181" s="11" customFormat="1">
      <c r="B181" s="231"/>
      <c r="C181" s="232"/>
      <c r="D181" s="233" t="s">
        <v>164</v>
      </c>
      <c r="E181" s="234" t="s">
        <v>23</v>
      </c>
      <c r="F181" s="235" t="s">
        <v>1123</v>
      </c>
      <c r="G181" s="232"/>
      <c r="H181" s="236">
        <v>238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AT181" s="242" t="s">
        <v>164</v>
      </c>
      <c r="AU181" s="242" t="s">
        <v>85</v>
      </c>
      <c r="AV181" s="11" t="s">
        <v>85</v>
      </c>
      <c r="AW181" s="11" t="s">
        <v>38</v>
      </c>
      <c r="AX181" s="11" t="s">
        <v>83</v>
      </c>
      <c r="AY181" s="242" t="s">
        <v>147</v>
      </c>
    </row>
    <row r="182" s="1" customFormat="1" ht="16.5" customHeight="1">
      <c r="B182" s="44"/>
      <c r="C182" s="243" t="s">
        <v>383</v>
      </c>
      <c r="D182" s="243" t="s">
        <v>270</v>
      </c>
      <c r="E182" s="244" t="s">
        <v>1124</v>
      </c>
      <c r="F182" s="245" t="s">
        <v>1125</v>
      </c>
      <c r="G182" s="246" t="s">
        <v>200</v>
      </c>
      <c r="H182" s="247">
        <v>315</v>
      </c>
      <c r="I182" s="248"/>
      <c r="J182" s="249">
        <f>ROUND(I182*H182,2)</f>
        <v>0</v>
      </c>
      <c r="K182" s="245" t="s">
        <v>154</v>
      </c>
      <c r="L182" s="250"/>
      <c r="M182" s="251" t="s">
        <v>23</v>
      </c>
      <c r="N182" s="252" t="s">
        <v>46</v>
      </c>
      <c r="O182" s="45"/>
      <c r="P182" s="228">
        <f>O182*H182</f>
        <v>0</v>
      </c>
      <c r="Q182" s="228">
        <v>3.0000000000000001E-05</v>
      </c>
      <c r="R182" s="228">
        <f>Q182*H182</f>
        <v>0.0094500000000000001</v>
      </c>
      <c r="S182" s="228">
        <v>0</v>
      </c>
      <c r="T182" s="229">
        <f>S182*H182</f>
        <v>0</v>
      </c>
      <c r="AR182" s="22" t="s">
        <v>186</v>
      </c>
      <c r="AT182" s="22" t="s">
        <v>270</v>
      </c>
      <c r="AU182" s="22" t="s">
        <v>85</v>
      </c>
      <c r="AY182" s="22" t="s">
        <v>147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22" t="s">
        <v>83</v>
      </c>
      <c r="BK182" s="230">
        <f>ROUND(I182*H182,2)</f>
        <v>0</v>
      </c>
      <c r="BL182" s="22" t="s">
        <v>155</v>
      </c>
      <c r="BM182" s="22" t="s">
        <v>1126</v>
      </c>
    </row>
    <row r="183" s="11" customFormat="1">
      <c r="B183" s="231"/>
      <c r="C183" s="232"/>
      <c r="D183" s="233" t="s">
        <v>164</v>
      </c>
      <c r="E183" s="234" t="s">
        <v>23</v>
      </c>
      <c r="F183" s="235" t="s">
        <v>1127</v>
      </c>
      <c r="G183" s="232"/>
      <c r="H183" s="236">
        <v>315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AT183" s="242" t="s">
        <v>164</v>
      </c>
      <c r="AU183" s="242" t="s">
        <v>85</v>
      </c>
      <c r="AV183" s="11" t="s">
        <v>85</v>
      </c>
      <c r="AW183" s="11" t="s">
        <v>38</v>
      </c>
      <c r="AX183" s="11" t="s">
        <v>83</v>
      </c>
      <c r="AY183" s="242" t="s">
        <v>147</v>
      </c>
    </row>
    <row r="184" s="1" customFormat="1" ht="16.5" customHeight="1">
      <c r="B184" s="44"/>
      <c r="C184" s="243" t="s">
        <v>388</v>
      </c>
      <c r="D184" s="243" t="s">
        <v>270</v>
      </c>
      <c r="E184" s="244" t="s">
        <v>1128</v>
      </c>
      <c r="F184" s="245" t="s">
        <v>1129</v>
      </c>
      <c r="G184" s="246" t="s">
        <v>200</v>
      </c>
      <c r="H184" s="247">
        <v>218</v>
      </c>
      <c r="I184" s="248"/>
      <c r="J184" s="249">
        <f>ROUND(I184*H184,2)</f>
        <v>0</v>
      </c>
      <c r="K184" s="245" t="s">
        <v>154</v>
      </c>
      <c r="L184" s="250"/>
      <c r="M184" s="251" t="s">
        <v>23</v>
      </c>
      <c r="N184" s="252" t="s">
        <v>46</v>
      </c>
      <c r="O184" s="45"/>
      <c r="P184" s="228">
        <f>O184*H184</f>
        <v>0</v>
      </c>
      <c r="Q184" s="228">
        <v>0.00029999999999999997</v>
      </c>
      <c r="R184" s="228">
        <f>Q184*H184</f>
        <v>0.0654</v>
      </c>
      <c r="S184" s="228">
        <v>0</v>
      </c>
      <c r="T184" s="229">
        <f>S184*H184</f>
        <v>0</v>
      </c>
      <c r="AR184" s="22" t="s">
        <v>186</v>
      </c>
      <c r="AT184" s="22" t="s">
        <v>270</v>
      </c>
      <c r="AU184" s="22" t="s">
        <v>85</v>
      </c>
      <c r="AY184" s="22" t="s">
        <v>147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22" t="s">
        <v>83</v>
      </c>
      <c r="BK184" s="230">
        <f>ROUND(I184*H184,2)</f>
        <v>0</v>
      </c>
      <c r="BL184" s="22" t="s">
        <v>155</v>
      </c>
      <c r="BM184" s="22" t="s">
        <v>1130</v>
      </c>
    </row>
    <row r="185" s="11" customFormat="1">
      <c r="B185" s="231"/>
      <c r="C185" s="232"/>
      <c r="D185" s="233" t="s">
        <v>164</v>
      </c>
      <c r="E185" s="234" t="s">
        <v>23</v>
      </c>
      <c r="F185" s="235" t="s">
        <v>1131</v>
      </c>
      <c r="G185" s="232"/>
      <c r="H185" s="236">
        <v>218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164</v>
      </c>
      <c r="AU185" s="242" t="s">
        <v>85</v>
      </c>
      <c r="AV185" s="11" t="s">
        <v>85</v>
      </c>
      <c r="AW185" s="11" t="s">
        <v>38</v>
      </c>
      <c r="AX185" s="11" t="s">
        <v>83</v>
      </c>
      <c r="AY185" s="242" t="s">
        <v>147</v>
      </c>
    </row>
    <row r="186" s="1" customFormat="1" ht="25.5" customHeight="1">
      <c r="B186" s="44"/>
      <c r="C186" s="219" t="s">
        <v>393</v>
      </c>
      <c r="D186" s="219" t="s">
        <v>150</v>
      </c>
      <c r="E186" s="220" t="s">
        <v>1132</v>
      </c>
      <c r="F186" s="221" t="s">
        <v>1133</v>
      </c>
      <c r="G186" s="222" t="s">
        <v>153</v>
      </c>
      <c r="H186" s="223">
        <v>91.599999999999994</v>
      </c>
      <c r="I186" s="224"/>
      <c r="J186" s="225">
        <f>ROUND(I186*H186,2)</f>
        <v>0</v>
      </c>
      <c r="K186" s="221" t="s">
        <v>154</v>
      </c>
      <c r="L186" s="70"/>
      <c r="M186" s="226" t="s">
        <v>23</v>
      </c>
      <c r="N186" s="227" t="s">
        <v>46</v>
      </c>
      <c r="O186" s="45"/>
      <c r="P186" s="228">
        <f>O186*H186</f>
        <v>0</v>
      </c>
      <c r="Q186" s="228">
        <v>0.00628</v>
      </c>
      <c r="R186" s="228">
        <f>Q186*H186</f>
        <v>0.57524799999999998</v>
      </c>
      <c r="S186" s="228">
        <v>0</v>
      </c>
      <c r="T186" s="229">
        <f>S186*H186</f>
        <v>0</v>
      </c>
      <c r="AR186" s="22" t="s">
        <v>155</v>
      </c>
      <c r="AT186" s="22" t="s">
        <v>150</v>
      </c>
      <c r="AU186" s="22" t="s">
        <v>85</v>
      </c>
      <c r="AY186" s="22" t="s">
        <v>147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22" t="s">
        <v>83</v>
      </c>
      <c r="BK186" s="230">
        <f>ROUND(I186*H186,2)</f>
        <v>0</v>
      </c>
      <c r="BL186" s="22" t="s">
        <v>155</v>
      </c>
      <c r="BM186" s="22" t="s">
        <v>1134</v>
      </c>
    </row>
    <row r="187" s="11" customFormat="1">
      <c r="B187" s="231"/>
      <c r="C187" s="232"/>
      <c r="D187" s="233" t="s">
        <v>164</v>
      </c>
      <c r="E187" s="234" t="s">
        <v>23</v>
      </c>
      <c r="F187" s="235" t="s">
        <v>1135</v>
      </c>
      <c r="G187" s="232"/>
      <c r="H187" s="236">
        <v>91.599999999999994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AT187" s="242" t="s">
        <v>164</v>
      </c>
      <c r="AU187" s="242" t="s">
        <v>85</v>
      </c>
      <c r="AV187" s="11" t="s">
        <v>85</v>
      </c>
      <c r="AW187" s="11" t="s">
        <v>38</v>
      </c>
      <c r="AX187" s="11" t="s">
        <v>83</v>
      </c>
      <c r="AY187" s="242" t="s">
        <v>147</v>
      </c>
    </row>
    <row r="188" s="1" customFormat="1" ht="25.5" customHeight="1">
      <c r="B188" s="44"/>
      <c r="C188" s="219" t="s">
        <v>397</v>
      </c>
      <c r="D188" s="219" t="s">
        <v>150</v>
      </c>
      <c r="E188" s="220" t="s">
        <v>1136</v>
      </c>
      <c r="F188" s="221" t="s">
        <v>1137</v>
      </c>
      <c r="G188" s="222" t="s">
        <v>153</v>
      </c>
      <c r="H188" s="223">
        <v>700.89999999999998</v>
      </c>
      <c r="I188" s="224"/>
      <c r="J188" s="225">
        <f>ROUND(I188*H188,2)</f>
        <v>0</v>
      </c>
      <c r="K188" s="221" t="s">
        <v>154</v>
      </c>
      <c r="L188" s="70"/>
      <c r="M188" s="226" t="s">
        <v>23</v>
      </c>
      <c r="N188" s="227" t="s">
        <v>46</v>
      </c>
      <c r="O188" s="45"/>
      <c r="P188" s="228">
        <f>O188*H188</f>
        <v>0</v>
      </c>
      <c r="Q188" s="228">
        <v>0.00348</v>
      </c>
      <c r="R188" s="228">
        <f>Q188*H188</f>
        <v>2.4391319999999999</v>
      </c>
      <c r="S188" s="228">
        <v>0</v>
      </c>
      <c r="T188" s="229">
        <f>S188*H188</f>
        <v>0</v>
      </c>
      <c r="AR188" s="22" t="s">
        <v>155</v>
      </c>
      <c r="AT188" s="22" t="s">
        <v>150</v>
      </c>
      <c r="AU188" s="22" t="s">
        <v>85</v>
      </c>
      <c r="AY188" s="22" t="s">
        <v>147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22" t="s">
        <v>83</v>
      </c>
      <c r="BK188" s="230">
        <f>ROUND(I188*H188,2)</f>
        <v>0</v>
      </c>
      <c r="BL188" s="22" t="s">
        <v>155</v>
      </c>
      <c r="BM188" s="22" t="s">
        <v>1138</v>
      </c>
    </row>
    <row r="189" s="11" customFormat="1">
      <c r="B189" s="231"/>
      <c r="C189" s="232"/>
      <c r="D189" s="233" t="s">
        <v>164</v>
      </c>
      <c r="E189" s="234" t="s">
        <v>23</v>
      </c>
      <c r="F189" s="235" t="s">
        <v>1139</v>
      </c>
      <c r="G189" s="232"/>
      <c r="H189" s="236">
        <v>117.59999999999999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AT189" s="242" t="s">
        <v>164</v>
      </c>
      <c r="AU189" s="242" t="s">
        <v>85</v>
      </c>
      <c r="AV189" s="11" t="s">
        <v>85</v>
      </c>
      <c r="AW189" s="11" t="s">
        <v>38</v>
      </c>
      <c r="AX189" s="11" t="s">
        <v>75</v>
      </c>
      <c r="AY189" s="242" t="s">
        <v>147</v>
      </c>
    </row>
    <row r="190" s="11" customFormat="1">
      <c r="B190" s="231"/>
      <c r="C190" s="232"/>
      <c r="D190" s="233" t="s">
        <v>164</v>
      </c>
      <c r="E190" s="234" t="s">
        <v>23</v>
      </c>
      <c r="F190" s="235" t="s">
        <v>1140</v>
      </c>
      <c r="G190" s="232"/>
      <c r="H190" s="236">
        <v>583.29999999999995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AT190" s="242" t="s">
        <v>164</v>
      </c>
      <c r="AU190" s="242" t="s">
        <v>85</v>
      </c>
      <c r="AV190" s="11" t="s">
        <v>85</v>
      </c>
      <c r="AW190" s="11" t="s">
        <v>38</v>
      </c>
      <c r="AX190" s="11" t="s">
        <v>75</v>
      </c>
      <c r="AY190" s="242" t="s">
        <v>147</v>
      </c>
    </row>
    <row r="191" s="12" customFormat="1">
      <c r="B191" s="253"/>
      <c r="C191" s="254"/>
      <c r="D191" s="233" t="s">
        <v>164</v>
      </c>
      <c r="E191" s="255" t="s">
        <v>23</v>
      </c>
      <c r="F191" s="256" t="s">
        <v>314</v>
      </c>
      <c r="G191" s="254"/>
      <c r="H191" s="257">
        <v>700.89999999999998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AT191" s="263" t="s">
        <v>164</v>
      </c>
      <c r="AU191" s="263" t="s">
        <v>85</v>
      </c>
      <c r="AV191" s="12" t="s">
        <v>155</v>
      </c>
      <c r="AW191" s="12" t="s">
        <v>38</v>
      </c>
      <c r="AX191" s="12" t="s">
        <v>83</v>
      </c>
      <c r="AY191" s="263" t="s">
        <v>147</v>
      </c>
    </row>
    <row r="192" s="1" customFormat="1" ht="25.5" customHeight="1">
      <c r="B192" s="44"/>
      <c r="C192" s="219" t="s">
        <v>404</v>
      </c>
      <c r="D192" s="219" t="s">
        <v>150</v>
      </c>
      <c r="E192" s="220" t="s">
        <v>1141</v>
      </c>
      <c r="F192" s="221" t="s">
        <v>1142</v>
      </c>
      <c r="G192" s="222" t="s">
        <v>153</v>
      </c>
      <c r="H192" s="223">
        <v>70</v>
      </c>
      <c r="I192" s="224"/>
      <c r="J192" s="225">
        <f>ROUND(I192*H192,2)</f>
        <v>0</v>
      </c>
      <c r="K192" s="221" t="s">
        <v>154</v>
      </c>
      <c r="L192" s="70"/>
      <c r="M192" s="226" t="s">
        <v>23</v>
      </c>
      <c r="N192" s="227" t="s">
        <v>46</v>
      </c>
      <c r="O192" s="45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AR192" s="22" t="s">
        <v>155</v>
      </c>
      <c r="AT192" s="22" t="s">
        <v>150</v>
      </c>
      <c r="AU192" s="22" t="s">
        <v>85</v>
      </c>
      <c r="AY192" s="22" t="s">
        <v>147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22" t="s">
        <v>83</v>
      </c>
      <c r="BK192" s="230">
        <f>ROUND(I192*H192,2)</f>
        <v>0</v>
      </c>
      <c r="BL192" s="22" t="s">
        <v>155</v>
      </c>
      <c r="BM192" s="22" t="s">
        <v>1143</v>
      </c>
    </row>
    <row r="193" s="11" customFormat="1">
      <c r="B193" s="231"/>
      <c r="C193" s="232"/>
      <c r="D193" s="233" t="s">
        <v>164</v>
      </c>
      <c r="E193" s="234" t="s">
        <v>23</v>
      </c>
      <c r="F193" s="235" t="s">
        <v>1144</v>
      </c>
      <c r="G193" s="232"/>
      <c r="H193" s="236">
        <v>70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AT193" s="242" t="s">
        <v>164</v>
      </c>
      <c r="AU193" s="242" t="s">
        <v>85</v>
      </c>
      <c r="AV193" s="11" t="s">
        <v>85</v>
      </c>
      <c r="AW193" s="11" t="s">
        <v>38</v>
      </c>
      <c r="AX193" s="11" t="s">
        <v>83</v>
      </c>
      <c r="AY193" s="242" t="s">
        <v>147</v>
      </c>
    </row>
    <row r="194" s="1" customFormat="1" ht="25.5" customHeight="1">
      <c r="B194" s="44"/>
      <c r="C194" s="219" t="s">
        <v>409</v>
      </c>
      <c r="D194" s="219" t="s">
        <v>150</v>
      </c>
      <c r="E194" s="220" t="s">
        <v>1145</v>
      </c>
      <c r="F194" s="221" t="s">
        <v>1146</v>
      </c>
      <c r="G194" s="222" t="s">
        <v>153</v>
      </c>
      <c r="H194" s="223">
        <v>88.530000000000001</v>
      </c>
      <c r="I194" s="224"/>
      <c r="J194" s="225">
        <f>ROUND(I194*H194,2)</f>
        <v>0</v>
      </c>
      <c r="K194" s="221" t="s">
        <v>154</v>
      </c>
      <c r="L194" s="70"/>
      <c r="M194" s="226" t="s">
        <v>23</v>
      </c>
      <c r="N194" s="227" t="s">
        <v>46</v>
      </c>
      <c r="O194" s="45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AR194" s="22" t="s">
        <v>155</v>
      </c>
      <c r="AT194" s="22" t="s">
        <v>150</v>
      </c>
      <c r="AU194" s="22" t="s">
        <v>85</v>
      </c>
      <c r="AY194" s="22" t="s">
        <v>147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22" t="s">
        <v>83</v>
      </c>
      <c r="BK194" s="230">
        <f>ROUND(I194*H194,2)</f>
        <v>0</v>
      </c>
      <c r="BL194" s="22" t="s">
        <v>155</v>
      </c>
      <c r="BM194" s="22" t="s">
        <v>1147</v>
      </c>
    </row>
    <row r="195" s="11" customFormat="1">
      <c r="B195" s="231"/>
      <c r="C195" s="232"/>
      <c r="D195" s="233" t="s">
        <v>164</v>
      </c>
      <c r="E195" s="234" t="s">
        <v>23</v>
      </c>
      <c r="F195" s="235" t="s">
        <v>1148</v>
      </c>
      <c r="G195" s="232"/>
      <c r="H195" s="236">
        <v>88.530000000000001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AT195" s="242" t="s">
        <v>164</v>
      </c>
      <c r="AU195" s="242" t="s">
        <v>85</v>
      </c>
      <c r="AV195" s="11" t="s">
        <v>85</v>
      </c>
      <c r="AW195" s="11" t="s">
        <v>38</v>
      </c>
      <c r="AX195" s="11" t="s">
        <v>83</v>
      </c>
      <c r="AY195" s="242" t="s">
        <v>147</v>
      </c>
    </row>
    <row r="196" s="1" customFormat="1" ht="25.5" customHeight="1">
      <c r="B196" s="44"/>
      <c r="C196" s="219" t="s">
        <v>413</v>
      </c>
      <c r="D196" s="219" t="s">
        <v>150</v>
      </c>
      <c r="E196" s="220" t="s">
        <v>1149</v>
      </c>
      <c r="F196" s="221" t="s">
        <v>1150</v>
      </c>
      <c r="G196" s="222" t="s">
        <v>200</v>
      </c>
      <c r="H196" s="223">
        <v>14.1</v>
      </c>
      <c r="I196" s="224"/>
      <c r="J196" s="225">
        <f>ROUND(I196*H196,2)</f>
        <v>0</v>
      </c>
      <c r="K196" s="221" t="s">
        <v>154</v>
      </c>
      <c r="L196" s="70"/>
      <c r="M196" s="226" t="s">
        <v>23</v>
      </c>
      <c r="N196" s="227" t="s">
        <v>46</v>
      </c>
      <c r="O196" s="45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AR196" s="22" t="s">
        <v>155</v>
      </c>
      <c r="AT196" s="22" t="s">
        <v>150</v>
      </c>
      <c r="AU196" s="22" t="s">
        <v>85</v>
      </c>
      <c r="AY196" s="22" t="s">
        <v>147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22" t="s">
        <v>83</v>
      </c>
      <c r="BK196" s="230">
        <f>ROUND(I196*H196,2)</f>
        <v>0</v>
      </c>
      <c r="BL196" s="22" t="s">
        <v>155</v>
      </c>
      <c r="BM196" s="22" t="s">
        <v>1151</v>
      </c>
    </row>
    <row r="197" s="11" customFormat="1">
      <c r="B197" s="231"/>
      <c r="C197" s="232"/>
      <c r="D197" s="233" t="s">
        <v>164</v>
      </c>
      <c r="E197" s="234" t="s">
        <v>23</v>
      </c>
      <c r="F197" s="235" t="s">
        <v>1152</v>
      </c>
      <c r="G197" s="232"/>
      <c r="H197" s="236">
        <v>14.1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AT197" s="242" t="s">
        <v>164</v>
      </c>
      <c r="AU197" s="242" t="s">
        <v>85</v>
      </c>
      <c r="AV197" s="11" t="s">
        <v>85</v>
      </c>
      <c r="AW197" s="11" t="s">
        <v>38</v>
      </c>
      <c r="AX197" s="11" t="s">
        <v>83</v>
      </c>
      <c r="AY197" s="242" t="s">
        <v>147</v>
      </c>
    </row>
    <row r="198" s="1" customFormat="1" ht="25.5" customHeight="1">
      <c r="B198" s="44"/>
      <c r="C198" s="219" t="s">
        <v>418</v>
      </c>
      <c r="D198" s="219" t="s">
        <v>150</v>
      </c>
      <c r="E198" s="220" t="s">
        <v>1153</v>
      </c>
      <c r="F198" s="221" t="s">
        <v>1154</v>
      </c>
      <c r="G198" s="222" t="s">
        <v>153</v>
      </c>
      <c r="H198" s="223">
        <v>24</v>
      </c>
      <c r="I198" s="224"/>
      <c r="J198" s="225">
        <f>ROUND(I198*H198,2)</f>
        <v>0</v>
      </c>
      <c r="K198" s="221" t="s">
        <v>154</v>
      </c>
      <c r="L198" s="70"/>
      <c r="M198" s="226" t="s">
        <v>23</v>
      </c>
      <c r="N198" s="227" t="s">
        <v>46</v>
      </c>
      <c r="O198" s="45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AR198" s="22" t="s">
        <v>155</v>
      </c>
      <c r="AT198" s="22" t="s">
        <v>150</v>
      </c>
      <c r="AU198" s="22" t="s">
        <v>85</v>
      </c>
      <c r="AY198" s="22" t="s">
        <v>147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22" t="s">
        <v>83</v>
      </c>
      <c r="BK198" s="230">
        <f>ROUND(I198*H198,2)</f>
        <v>0</v>
      </c>
      <c r="BL198" s="22" t="s">
        <v>155</v>
      </c>
      <c r="BM198" s="22" t="s">
        <v>1155</v>
      </c>
    </row>
    <row r="199" s="11" customFormat="1">
      <c r="B199" s="231"/>
      <c r="C199" s="232"/>
      <c r="D199" s="233" t="s">
        <v>164</v>
      </c>
      <c r="E199" s="234" t="s">
        <v>23</v>
      </c>
      <c r="F199" s="235" t="s">
        <v>1156</v>
      </c>
      <c r="G199" s="232"/>
      <c r="H199" s="236">
        <v>24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AT199" s="242" t="s">
        <v>164</v>
      </c>
      <c r="AU199" s="242" t="s">
        <v>85</v>
      </c>
      <c r="AV199" s="11" t="s">
        <v>85</v>
      </c>
      <c r="AW199" s="11" t="s">
        <v>38</v>
      </c>
      <c r="AX199" s="11" t="s">
        <v>83</v>
      </c>
      <c r="AY199" s="242" t="s">
        <v>147</v>
      </c>
    </row>
    <row r="200" s="1" customFormat="1" ht="25.5" customHeight="1">
      <c r="B200" s="44"/>
      <c r="C200" s="219" t="s">
        <v>424</v>
      </c>
      <c r="D200" s="219" t="s">
        <v>150</v>
      </c>
      <c r="E200" s="220" t="s">
        <v>1157</v>
      </c>
      <c r="F200" s="221" t="s">
        <v>1158</v>
      </c>
      <c r="G200" s="222" t="s">
        <v>168</v>
      </c>
      <c r="H200" s="223">
        <v>0.025000000000000001</v>
      </c>
      <c r="I200" s="224"/>
      <c r="J200" s="225">
        <f>ROUND(I200*H200,2)</f>
        <v>0</v>
      </c>
      <c r="K200" s="221" t="s">
        <v>154</v>
      </c>
      <c r="L200" s="70"/>
      <c r="M200" s="226" t="s">
        <v>23</v>
      </c>
      <c r="N200" s="227" t="s">
        <v>46</v>
      </c>
      <c r="O200" s="45"/>
      <c r="P200" s="228">
        <f>O200*H200</f>
        <v>0</v>
      </c>
      <c r="Q200" s="228">
        <v>2.2563399999999998</v>
      </c>
      <c r="R200" s="228">
        <f>Q200*H200</f>
        <v>0.0564085</v>
      </c>
      <c r="S200" s="228">
        <v>0</v>
      </c>
      <c r="T200" s="229">
        <f>S200*H200</f>
        <v>0</v>
      </c>
      <c r="AR200" s="22" t="s">
        <v>155</v>
      </c>
      <c r="AT200" s="22" t="s">
        <v>150</v>
      </c>
      <c r="AU200" s="22" t="s">
        <v>85</v>
      </c>
      <c r="AY200" s="22" t="s">
        <v>147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22" t="s">
        <v>83</v>
      </c>
      <c r="BK200" s="230">
        <f>ROUND(I200*H200,2)</f>
        <v>0</v>
      </c>
      <c r="BL200" s="22" t="s">
        <v>155</v>
      </c>
      <c r="BM200" s="22" t="s">
        <v>1159</v>
      </c>
    </row>
    <row r="201" s="11" customFormat="1">
      <c r="B201" s="231"/>
      <c r="C201" s="232"/>
      <c r="D201" s="233" t="s">
        <v>164</v>
      </c>
      <c r="E201" s="234" t="s">
        <v>23</v>
      </c>
      <c r="F201" s="235" t="s">
        <v>1160</v>
      </c>
      <c r="G201" s="232"/>
      <c r="H201" s="236">
        <v>0.025000000000000001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AT201" s="242" t="s">
        <v>164</v>
      </c>
      <c r="AU201" s="242" t="s">
        <v>85</v>
      </c>
      <c r="AV201" s="11" t="s">
        <v>85</v>
      </c>
      <c r="AW201" s="11" t="s">
        <v>38</v>
      </c>
      <c r="AX201" s="11" t="s">
        <v>83</v>
      </c>
      <c r="AY201" s="242" t="s">
        <v>147</v>
      </c>
    </row>
    <row r="202" s="1" customFormat="1" ht="25.5" customHeight="1">
      <c r="B202" s="44"/>
      <c r="C202" s="219" t="s">
        <v>429</v>
      </c>
      <c r="D202" s="219" t="s">
        <v>150</v>
      </c>
      <c r="E202" s="220" t="s">
        <v>1161</v>
      </c>
      <c r="F202" s="221" t="s">
        <v>1162</v>
      </c>
      <c r="G202" s="222" t="s">
        <v>168</v>
      </c>
      <c r="H202" s="223">
        <v>0.017000000000000001</v>
      </c>
      <c r="I202" s="224"/>
      <c r="J202" s="225">
        <f>ROUND(I202*H202,2)</f>
        <v>0</v>
      </c>
      <c r="K202" s="221" t="s">
        <v>154</v>
      </c>
      <c r="L202" s="70"/>
      <c r="M202" s="226" t="s">
        <v>23</v>
      </c>
      <c r="N202" s="227" t="s">
        <v>46</v>
      </c>
      <c r="O202" s="45"/>
      <c r="P202" s="228">
        <f>O202*H202</f>
        <v>0</v>
      </c>
      <c r="Q202" s="228">
        <v>2.2563399999999998</v>
      </c>
      <c r="R202" s="228">
        <f>Q202*H202</f>
        <v>0.038357780000000001</v>
      </c>
      <c r="S202" s="228">
        <v>0</v>
      </c>
      <c r="T202" s="229">
        <f>S202*H202</f>
        <v>0</v>
      </c>
      <c r="AR202" s="22" t="s">
        <v>155</v>
      </c>
      <c r="AT202" s="22" t="s">
        <v>150</v>
      </c>
      <c r="AU202" s="22" t="s">
        <v>85</v>
      </c>
      <c r="AY202" s="22" t="s">
        <v>147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22" t="s">
        <v>83</v>
      </c>
      <c r="BK202" s="230">
        <f>ROUND(I202*H202,2)</f>
        <v>0</v>
      </c>
      <c r="BL202" s="22" t="s">
        <v>155</v>
      </c>
      <c r="BM202" s="22" t="s">
        <v>1163</v>
      </c>
    </row>
    <row r="203" s="11" customFormat="1">
      <c r="B203" s="231"/>
      <c r="C203" s="232"/>
      <c r="D203" s="233" t="s">
        <v>164</v>
      </c>
      <c r="E203" s="234" t="s">
        <v>23</v>
      </c>
      <c r="F203" s="235" t="s">
        <v>1164</v>
      </c>
      <c r="G203" s="232"/>
      <c r="H203" s="236">
        <v>0.017000000000000001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AT203" s="242" t="s">
        <v>164</v>
      </c>
      <c r="AU203" s="242" t="s">
        <v>85</v>
      </c>
      <c r="AV203" s="11" t="s">
        <v>85</v>
      </c>
      <c r="AW203" s="11" t="s">
        <v>38</v>
      </c>
      <c r="AX203" s="11" t="s">
        <v>83</v>
      </c>
      <c r="AY203" s="242" t="s">
        <v>147</v>
      </c>
    </row>
    <row r="204" s="1" customFormat="1" ht="25.5" customHeight="1">
      <c r="B204" s="44"/>
      <c r="C204" s="219" t="s">
        <v>435</v>
      </c>
      <c r="D204" s="219" t="s">
        <v>150</v>
      </c>
      <c r="E204" s="220" t="s">
        <v>1165</v>
      </c>
      <c r="F204" s="221" t="s">
        <v>1166</v>
      </c>
      <c r="G204" s="222" t="s">
        <v>168</v>
      </c>
      <c r="H204" s="223">
        <v>19.300000000000001</v>
      </c>
      <c r="I204" s="224"/>
      <c r="J204" s="225">
        <f>ROUND(I204*H204,2)</f>
        <v>0</v>
      </c>
      <c r="K204" s="221" t="s">
        <v>154</v>
      </c>
      <c r="L204" s="70"/>
      <c r="M204" s="226" t="s">
        <v>23</v>
      </c>
      <c r="N204" s="227" t="s">
        <v>46</v>
      </c>
      <c r="O204" s="45"/>
      <c r="P204" s="228">
        <f>O204*H204</f>
        <v>0</v>
      </c>
      <c r="Q204" s="228">
        <v>2.45329</v>
      </c>
      <c r="R204" s="228">
        <f>Q204*H204</f>
        <v>47.348497000000002</v>
      </c>
      <c r="S204" s="228">
        <v>0</v>
      </c>
      <c r="T204" s="229">
        <f>S204*H204</f>
        <v>0</v>
      </c>
      <c r="AR204" s="22" t="s">
        <v>155</v>
      </c>
      <c r="AT204" s="22" t="s">
        <v>150</v>
      </c>
      <c r="AU204" s="22" t="s">
        <v>85</v>
      </c>
      <c r="AY204" s="22" t="s">
        <v>147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22" t="s">
        <v>83</v>
      </c>
      <c r="BK204" s="230">
        <f>ROUND(I204*H204,2)</f>
        <v>0</v>
      </c>
      <c r="BL204" s="22" t="s">
        <v>155</v>
      </c>
      <c r="BM204" s="22" t="s">
        <v>1167</v>
      </c>
    </row>
    <row r="205" s="11" customFormat="1">
      <c r="B205" s="231"/>
      <c r="C205" s="232"/>
      <c r="D205" s="233" t="s">
        <v>164</v>
      </c>
      <c r="E205" s="234" t="s">
        <v>23</v>
      </c>
      <c r="F205" s="235" t="s">
        <v>1168</v>
      </c>
      <c r="G205" s="232"/>
      <c r="H205" s="236">
        <v>19.300000000000001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AT205" s="242" t="s">
        <v>164</v>
      </c>
      <c r="AU205" s="242" t="s">
        <v>85</v>
      </c>
      <c r="AV205" s="11" t="s">
        <v>85</v>
      </c>
      <c r="AW205" s="11" t="s">
        <v>38</v>
      </c>
      <c r="AX205" s="11" t="s">
        <v>83</v>
      </c>
      <c r="AY205" s="242" t="s">
        <v>147</v>
      </c>
    </row>
    <row r="206" s="1" customFormat="1" ht="25.5" customHeight="1">
      <c r="B206" s="44"/>
      <c r="C206" s="219" t="s">
        <v>440</v>
      </c>
      <c r="D206" s="219" t="s">
        <v>150</v>
      </c>
      <c r="E206" s="220" t="s">
        <v>1169</v>
      </c>
      <c r="F206" s="221" t="s">
        <v>1170</v>
      </c>
      <c r="G206" s="222" t="s">
        <v>168</v>
      </c>
      <c r="H206" s="223">
        <v>0.025000000000000001</v>
      </c>
      <c r="I206" s="224"/>
      <c r="J206" s="225">
        <f>ROUND(I206*H206,2)</f>
        <v>0</v>
      </c>
      <c r="K206" s="221" t="s">
        <v>154</v>
      </c>
      <c r="L206" s="70"/>
      <c r="M206" s="226" t="s">
        <v>23</v>
      </c>
      <c r="N206" s="227" t="s">
        <v>46</v>
      </c>
      <c r="O206" s="45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AR206" s="22" t="s">
        <v>155</v>
      </c>
      <c r="AT206" s="22" t="s">
        <v>150</v>
      </c>
      <c r="AU206" s="22" t="s">
        <v>85</v>
      </c>
      <c r="AY206" s="22" t="s">
        <v>147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22" t="s">
        <v>83</v>
      </c>
      <c r="BK206" s="230">
        <f>ROUND(I206*H206,2)</f>
        <v>0</v>
      </c>
      <c r="BL206" s="22" t="s">
        <v>155</v>
      </c>
      <c r="BM206" s="22" t="s">
        <v>1171</v>
      </c>
    </row>
    <row r="207" s="1" customFormat="1" ht="16.5" customHeight="1">
      <c r="B207" s="44"/>
      <c r="C207" s="219" t="s">
        <v>445</v>
      </c>
      <c r="D207" s="219" t="s">
        <v>150</v>
      </c>
      <c r="E207" s="220" t="s">
        <v>1172</v>
      </c>
      <c r="F207" s="221" t="s">
        <v>1173</v>
      </c>
      <c r="G207" s="222" t="s">
        <v>153</v>
      </c>
      <c r="H207" s="223">
        <v>0.28000000000000003</v>
      </c>
      <c r="I207" s="224"/>
      <c r="J207" s="225">
        <f>ROUND(I207*H207,2)</f>
        <v>0</v>
      </c>
      <c r="K207" s="221" t="s">
        <v>154</v>
      </c>
      <c r="L207" s="70"/>
      <c r="M207" s="226" t="s">
        <v>23</v>
      </c>
      <c r="N207" s="227" t="s">
        <v>46</v>
      </c>
      <c r="O207" s="45"/>
      <c r="P207" s="228">
        <f>O207*H207</f>
        <v>0</v>
      </c>
      <c r="Q207" s="228">
        <v>0.013520000000000001</v>
      </c>
      <c r="R207" s="228">
        <f>Q207*H207</f>
        <v>0.0037856000000000005</v>
      </c>
      <c r="S207" s="228">
        <v>0</v>
      </c>
      <c r="T207" s="229">
        <f>S207*H207</f>
        <v>0</v>
      </c>
      <c r="AR207" s="22" t="s">
        <v>155</v>
      </c>
      <c r="AT207" s="22" t="s">
        <v>150</v>
      </c>
      <c r="AU207" s="22" t="s">
        <v>85</v>
      </c>
      <c r="AY207" s="22" t="s">
        <v>147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22" t="s">
        <v>83</v>
      </c>
      <c r="BK207" s="230">
        <f>ROUND(I207*H207,2)</f>
        <v>0</v>
      </c>
      <c r="BL207" s="22" t="s">
        <v>155</v>
      </c>
      <c r="BM207" s="22" t="s">
        <v>1174</v>
      </c>
    </row>
    <row r="208" s="11" customFormat="1">
      <c r="B208" s="231"/>
      <c r="C208" s="232"/>
      <c r="D208" s="233" t="s">
        <v>164</v>
      </c>
      <c r="E208" s="234" t="s">
        <v>23</v>
      </c>
      <c r="F208" s="235" t="s">
        <v>1175</v>
      </c>
      <c r="G208" s="232"/>
      <c r="H208" s="236">
        <v>0.28000000000000003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AT208" s="242" t="s">
        <v>164</v>
      </c>
      <c r="AU208" s="242" t="s">
        <v>85</v>
      </c>
      <c r="AV208" s="11" t="s">
        <v>85</v>
      </c>
      <c r="AW208" s="11" t="s">
        <v>38</v>
      </c>
      <c r="AX208" s="11" t="s">
        <v>83</v>
      </c>
      <c r="AY208" s="242" t="s">
        <v>147</v>
      </c>
    </row>
    <row r="209" s="1" customFormat="1" ht="16.5" customHeight="1">
      <c r="B209" s="44"/>
      <c r="C209" s="219" t="s">
        <v>450</v>
      </c>
      <c r="D209" s="219" t="s">
        <v>150</v>
      </c>
      <c r="E209" s="220" t="s">
        <v>1176</v>
      </c>
      <c r="F209" s="221" t="s">
        <v>1177</v>
      </c>
      <c r="G209" s="222" t="s">
        <v>153</v>
      </c>
      <c r="H209" s="223">
        <v>0.28000000000000003</v>
      </c>
      <c r="I209" s="224"/>
      <c r="J209" s="225">
        <f>ROUND(I209*H209,2)</f>
        <v>0</v>
      </c>
      <c r="K209" s="221" t="s">
        <v>154</v>
      </c>
      <c r="L209" s="70"/>
      <c r="M209" s="226" t="s">
        <v>23</v>
      </c>
      <c r="N209" s="227" t="s">
        <v>46</v>
      </c>
      <c r="O209" s="45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AR209" s="22" t="s">
        <v>155</v>
      </c>
      <c r="AT209" s="22" t="s">
        <v>150</v>
      </c>
      <c r="AU209" s="22" t="s">
        <v>85</v>
      </c>
      <c r="AY209" s="22" t="s">
        <v>147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22" t="s">
        <v>83</v>
      </c>
      <c r="BK209" s="230">
        <f>ROUND(I209*H209,2)</f>
        <v>0</v>
      </c>
      <c r="BL209" s="22" t="s">
        <v>155</v>
      </c>
      <c r="BM209" s="22" t="s">
        <v>1178</v>
      </c>
    </row>
    <row r="210" s="1" customFormat="1" ht="25.5" customHeight="1">
      <c r="B210" s="44"/>
      <c r="C210" s="219" t="s">
        <v>455</v>
      </c>
      <c r="D210" s="219" t="s">
        <v>150</v>
      </c>
      <c r="E210" s="220" t="s">
        <v>1179</v>
      </c>
      <c r="F210" s="221" t="s">
        <v>1180</v>
      </c>
      <c r="G210" s="222" t="s">
        <v>153</v>
      </c>
      <c r="H210" s="223">
        <v>5.9000000000000004</v>
      </c>
      <c r="I210" s="224"/>
      <c r="J210" s="225">
        <f>ROUND(I210*H210,2)</f>
        <v>0</v>
      </c>
      <c r="K210" s="221" t="s">
        <v>154</v>
      </c>
      <c r="L210" s="70"/>
      <c r="M210" s="226" t="s">
        <v>23</v>
      </c>
      <c r="N210" s="227" t="s">
        <v>46</v>
      </c>
      <c r="O210" s="45"/>
      <c r="P210" s="228">
        <f>O210*H210</f>
        <v>0</v>
      </c>
      <c r="Q210" s="228">
        <v>0.28361999999999998</v>
      </c>
      <c r="R210" s="228">
        <f>Q210*H210</f>
        <v>1.6733579999999999</v>
      </c>
      <c r="S210" s="228">
        <v>0</v>
      </c>
      <c r="T210" s="229">
        <f>S210*H210</f>
        <v>0</v>
      </c>
      <c r="AR210" s="22" t="s">
        <v>155</v>
      </c>
      <c r="AT210" s="22" t="s">
        <v>150</v>
      </c>
      <c r="AU210" s="22" t="s">
        <v>85</v>
      </c>
      <c r="AY210" s="22" t="s">
        <v>147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22" t="s">
        <v>83</v>
      </c>
      <c r="BK210" s="230">
        <f>ROUND(I210*H210,2)</f>
        <v>0</v>
      </c>
      <c r="BL210" s="22" t="s">
        <v>155</v>
      </c>
      <c r="BM210" s="22" t="s">
        <v>1181</v>
      </c>
    </row>
    <row r="211" s="1" customFormat="1" ht="25.5" customHeight="1">
      <c r="B211" s="44"/>
      <c r="C211" s="219" t="s">
        <v>460</v>
      </c>
      <c r="D211" s="219" t="s">
        <v>150</v>
      </c>
      <c r="E211" s="220" t="s">
        <v>1182</v>
      </c>
      <c r="F211" s="221" t="s">
        <v>1183</v>
      </c>
      <c r="G211" s="222" t="s">
        <v>295</v>
      </c>
      <c r="H211" s="223">
        <v>24</v>
      </c>
      <c r="I211" s="224"/>
      <c r="J211" s="225">
        <f>ROUND(I211*H211,2)</f>
        <v>0</v>
      </c>
      <c r="K211" s="221" t="s">
        <v>154</v>
      </c>
      <c r="L211" s="70"/>
      <c r="M211" s="226" t="s">
        <v>23</v>
      </c>
      <c r="N211" s="227" t="s">
        <v>46</v>
      </c>
      <c r="O211" s="45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AR211" s="22" t="s">
        <v>155</v>
      </c>
      <c r="AT211" s="22" t="s">
        <v>150</v>
      </c>
      <c r="AU211" s="22" t="s">
        <v>85</v>
      </c>
      <c r="AY211" s="22" t="s">
        <v>147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22" t="s">
        <v>83</v>
      </c>
      <c r="BK211" s="230">
        <f>ROUND(I211*H211,2)</f>
        <v>0</v>
      </c>
      <c r="BL211" s="22" t="s">
        <v>155</v>
      </c>
      <c r="BM211" s="22" t="s">
        <v>1184</v>
      </c>
    </row>
    <row r="212" s="11" customFormat="1">
      <c r="B212" s="231"/>
      <c r="C212" s="232"/>
      <c r="D212" s="233" t="s">
        <v>164</v>
      </c>
      <c r="E212" s="234" t="s">
        <v>23</v>
      </c>
      <c r="F212" s="235" t="s">
        <v>1185</v>
      </c>
      <c r="G212" s="232"/>
      <c r="H212" s="236">
        <v>24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AT212" s="242" t="s">
        <v>164</v>
      </c>
      <c r="AU212" s="242" t="s">
        <v>85</v>
      </c>
      <c r="AV212" s="11" t="s">
        <v>85</v>
      </c>
      <c r="AW212" s="11" t="s">
        <v>38</v>
      </c>
      <c r="AX212" s="11" t="s">
        <v>83</v>
      </c>
      <c r="AY212" s="242" t="s">
        <v>147</v>
      </c>
    </row>
    <row r="213" s="1" customFormat="1" ht="16.5" customHeight="1">
      <c r="B213" s="44"/>
      <c r="C213" s="243" t="s">
        <v>465</v>
      </c>
      <c r="D213" s="243" t="s">
        <v>270</v>
      </c>
      <c r="E213" s="244" t="s">
        <v>1186</v>
      </c>
      <c r="F213" s="245" t="s">
        <v>1187</v>
      </c>
      <c r="G213" s="246" t="s">
        <v>295</v>
      </c>
      <c r="H213" s="247">
        <v>24</v>
      </c>
      <c r="I213" s="248"/>
      <c r="J213" s="249">
        <f>ROUND(I213*H213,2)</f>
        <v>0</v>
      </c>
      <c r="K213" s="245" t="s">
        <v>154</v>
      </c>
      <c r="L213" s="250"/>
      <c r="M213" s="251" t="s">
        <v>23</v>
      </c>
      <c r="N213" s="252" t="s">
        <v>46</v>
      </c>
      <c r="O213" s="45"/>
      <c r="P213" s="228">
        <f>O213*H213</f>
        <v>0</v>
      </c>
      <c r="Q213" s="228">
        <v>0.00012</v>
      </c>
      <c r="R213" s="228">
        <f>Q213*H213</f>
        <v>0.0028800000000000002</v>
      </c>
      <c r="S213" s="228">
        <v>0</v>
      </c>
      <c r="T213" s="229">
        <f>S213*H213</f>
        <v>0</v>
      </c>
      <c r="AR213" s="22" t="s">
        <v>186</v>
      </c>
      <c r="AT213" s="22" t="s">
        <v>270</v>
      </c>
      <c r="AU213" s="22" t="s">
        <v>85</v>
      </c>
      <c r="AY213" s="22" t="s">
        <v>147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22" t="s">
        <v>83</v>
      </c>
      <c r="BK213" s="230">
        <f>ROUND(I213*H213,2)</f>
        <v>0</v>
      </c>
      <c r="BL213" s="22" t="s">
        <v>155</v>
      </c>
      <c r="BM213" s="22" t="s">
        <v>1188</v>
      </c>
    </row>
    <row r="214" s="1" customFormat="1" ht="16.5" customHeight="1">
      <c r="B214" s="44"/>
      <c r="C214" s="243" t="s">
        <v>469</v>
      </c>
      <c r="D214" s="243" t="s">
        <v>270</v>
      </c>
      <c r="E214" s="244" t="s">
        <v>1189</v>
      </c>
      <c r="F214" s="245" t="s">
        <v>1190</v>
      </c>
      <c r="G214" s="246" t="s">
        <v>200</v>
      </c>
      <c r="H214" s="247">
        <v>7.2000000000000002</v>
      </c>
      <c r="I214" s="248"/>
      <c r="J214" s="249">
        <f>ROUND(I214*H214,2)</f>
        <v>0</v>
      </c>
      <c r="K214" s="245" t="s">
        <v>154</v>
      </c>
      <c r="L214" s="250"/>
      <c r="M214" s="251" t="s">
        <v>23</v>
      </c>
      <c r="N214" s="252" t="s">
        <v>46</v>
      </c>
      <c r="O214" s="45"/>
      <c r="P214" s="228">
        <f>O214*H214</f>
        <v>0</v>
      </c>
      <c r="Q214" s="228">
        <v>0.0010100000000000001</v>
      </c>
      <c r="R214" s="228">
        <f>Q214*H214</f>
        <v>0.0072720000000000007</v>
      </c>
      <c r="S214" s="228">
        <v>0</v>
      </c>
      <c r="T214" s="229">
        <f>S214*H214</f>
        <v>0</v>
      </c>
      <c r="AR214" s="22" t="s">
        <v>186</v>
      </c>
      <c r="AT214" s="22" t="s">
        <v>270</v>
      </c>
      <c r="AU214" s="22" t="s">
        <v>85</v>
      </c>
      <c r="AY214" s="22" t="s">
        <v>147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22" t="s">
        <v>83</v>
      </c>
      <c r="BK214" s="230">
        <f>ROUND(I214*H214,2)</f>
        <v>0</v>
      </c>
      <c r="BL214" s="22" t="s">
        <v>155</v>
      </c>
      <c r="BM214" s="22" t="s">
        <v>1191</v>
      </c>
    </row>
    <row r="215" s="11" customFormat="1">
      <c r="B215" s="231"/>
      <c r="C215" s="232"/>
      <c r="D215" s="233" t="s">
        <v>164</v>
      </c>
      <c r="E215" s="234" t="s">
        <v>23</v>
      </c>
      <c r="F215" s="235" t="s">
        <v>1192</v>
      </c>
      <c r="G215" s="232"/>
      <c r="H215" s="236">
        <v>7.2000000000000002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AT215" s="242" t="s">
        <v>164</v>
      </c>
      <c r="AU215" s="242" t="s">
        <v>85</v>
      </c>
      <c r="AV215" s="11" t="s">
        <v>85</v>
      </c>
      <c r="AW215" s="11" t="s">
        <v>38</v>
      </c>
      <c r="AX215" s="11" t="s">
        <v>83</v>
      </c>
      <c r="AY215" s="242" t="s">
        <v>147</v>
      </c>
    </row>
    <row r="216" s="10" customFormat="1" ht="29.88" customHeight="1">
      <c r="B216" s="203"/>
      <c r="C216" s="204"/>
      <c r="D216" s="205" t="s">
        <v>74</v>
      </c>
      <c r="E216" s="217" t="s">
        <v>171</v>
      </c>
      <c r="F216" s="217" t="s">
        <v>172</v>
      </c>
      <c r="G216" s="204"/>
      <c r="H216" s="204"/>
      <c r="I216" s="207"/>
      <c r="J216" s="218">
        <f>BK216</f>
        <v>0</v>
      </c>
      <c r="K216" s="204"/>
      <c r="L216" s="209"/>
      <c r="M216" s="210"/>
      <c r="N216" s="211"/>
      <c r="O216" s="211"/>
      <c r="P216" s="212">
        <f>SUM(P217:P265)</f>
        <v>0</v>
      </c>
      <c r="Q216" s="211"/>
      <c r="R216" s="212">
        <f>SUM(R217:R265)</f>
        <v>0.45433460000000003</v>
      </c>
      <c r="S216" s="211"/>
      <c r="T216" s="213">
        <f>SUM(T217:T265)</f>
        <v>4.505064</v>
      </c>
      <c r="AR216" s="214" t="s">
        <v>83</v>
      </c>
      <c r="AT216" s="215" t="s">
        <v>74</v>
      </c>
      <c r="AU216" s="215" t="s">
        <v>83</v>
      </c>
      <c r="AY216" s="214" t="s">
        <v>147</v>
      </c>
      <c r="BK216" s="216">
        <f>SUM(BK217:BK265)</f>
        <v>0</v>
      </c>
    </row>
    <row r="217" s="1" customFormat="1" ht="38.25" customHeight="1">
      <c r="B217" s="44"/>
      <c r="C217" s="219" t="s">
        <v>473</v>
      </c>
      <c r="D217" s="219" t="s">
        <v>150</v>
      </c>
      <c r="E217" s="220" t="s">
        <v>1193</v>
      </c>
      <c r="F217" s="221" t="s">
        <v>1194</v>
      </c>
      <c r="G217" s="222" t="s">
        <v>200</v>
      </c>
      <c r="H217" s="223">
        <v>2</v>
      </c>
      <c r="I217" s="224"/>
      <c r="J217" s="225">
        <f>ROUND(I217*H217,2)</f>
        <v>0</v>
      </c>
      <c r="K217" s="221" t="s">
        <v>154</v>
      </c>
      <c r="L217" s="70"/>
      <c r="M217" s="226" t="s">
        <v>23</v>
      </c>
      <c r="N217" s="227" t="s">
        <v>46</v>
      </c>
      <c r="O217" s="45"/>
      <c r="P217" s="228">
        <f>O217*H217</f>
        <v>0</v>
      </c>
      <c r="Q217" s="228">
        <v>0.1295</v>
      </c>
      <c r="R217" s="228">
        <f>Q217*H217</f>
        <v>0.25900000000000001</v>
      </c>
      <c r="S217" s="228">
        <v>0</v>
      </c>
      <c r="T217" s="229">
        <f>S217*H217</f>
        <v>0</v>
      </c>
      <c r="AR217" s="22" t="s">
        <v>155</v>
      </c>
      <c r="AT217" s="22" t="s">
        <v>150</v>
      </c>
      <c r="AU217" s="22" t="s">
        <v>85</v>
      </c>
      <c r="AY217" s="22" t="s">
        <v>147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22" t="s">
        <v>83</v>
      </c>
      <c r="BK217" s="230">
        <f>ROUND(I217*H217,2)</f>
        <v>0</v>
      </c>
      <c r="BL217" s="22" t="s">
        <v>155</v>
      </c>
      <c r="BM217" s="22" t="s">
        <v>1195</v>
      </c>
    </row>
    <row r="218" s="11" customFormat="1">
      <c r="B218" s="231"/>
      <c r="C218" s="232"/>
      <c r="D218" s="233" t="s">
        <v>164</v>
      </c>
      <c r="E218" s="234" t="s">
        <v>23</v>
      </c>
      <c r="F218" s="235" t="s">
        <v>1196</v>
      </c>
      <c r="G218" s="232"/>
      <c r="H218" s="236">
        <v>2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AT218" s="242" t="s">
        <v>164</v>
      </c>
      <c r="AU218" s="242" t="s">
        <v>85</v>
      </c>
      <c r="AV218" s="11" t="s">
        <v>85</v>
      </c>
      <c r="AW218" s="11" t="s">
        <v>38</v>
      </c>
      <c r="AX218" s="11" t="s">
        <v>83</v>
      </c>
      <c r="AY218" s="242" t="s">
        <v>147</v>
      </c>
    </row>
    <row r="219" s="1" customFormat="1" ht="16.5" customHeight="1">
      <c r="B219" s="44"/>
      <c r="C219" s="243" t="s">
        <v>478</v>
      </c>
      <c r="D219" s="243" t="s">
        <v>270</v>
      </c>
      <c r="E219" s="244" t="s">
        <v>1197</v>
      </c>
      <c r="F219" s="245" t="s">
        <v>1198</v>
      </c>
      <c r="G219" s="246" t="s">
        <v>200</v>
      </c>
      <c r="H219" s="247">
        <v>2</v>
      </c>
      <c r="I219" s="248"/>
      <c r="J219" s="249">
        <f>ROUND(I219*H219,2)</f>
        <v>0</v>
      </c>
      <c r="K219" s="245" t="s">
        <v>154</v>
      </c>
      <c r="L219" s="250"/>
      <c r="M219" s="251" t="s">
        <v>23</v>
      </c>
      <c r="N219" s="252" t="s">
        <v>46</v>
      </c>
      <c r="O219" s="45"/>
      <c r="P219" s="228">
        <f>O219*H219</f>
        <v>0</v>
      </c>
      <c r="Q219" s="228">
        <v>0.058000000000000003</v>
      </c>
      <c r="R219" s="228">
        <f>Q219*H219</f>
        <v>0.11600000000000001</v>
      </c>
      <c r="S219" s="228">
        <v>0</v>
      </c>
      <c r="T219" s="229">
        <f>S219*H219</f>
        <v>0</v>
      </c>
      <c r="AR219" s="22" t="s">
        <v>186</v>
      </c>
      <c r="AT219" s="22" t="s">
        <v>270</v>
      </c>
      <c r="AU219" s="22" t="s">
        <v>85</v>
      </c>
      <c r="AY219" s="22" t="s">
        <v>147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22" t="s">
        <v>83</v>
      </c>
      <c r="BK219" s="230">
        <f>ROUND(I219*H219,2)</f>
        <v>0</v>
      </c>
      <c r="BL219" s="22" t="s">
        <v>155</v>
      </c>
      <c r="BM219" s="22" t="s">
        <v>1199</v>
      </c>
    </row>
    <row r="220" s="1" customFormat="1" ht="38.25" customHeight="1">
      <c r="B220" s="44"/>
      <c r="C220" s="219" t="s">
        <v>482</v>
      </c>
      <c r="D220" s="219" t="s">
        <v>150</v>
      </c>
      <c r="E220" s="220" t="s">
        <v>174</v>
      </c>
      <c r="F220" s="221" t="s">
        <v>175</v>
      </c>
      <c r="G220" s="222" t="s">
        <v>153</v>
      </c>
      <c r="H220" s="223">
        <v>890</v>
      </c>
      <c r="I220" s="224"/>
      <c r="J220" s="225">
        <f>ROUND(I220*H220,2)</f>
        <v>0</v>
      </c>
      <c r="K220" s="221" t="s">
        <v>154</v>
      </c>
      <c r="L220" s="70"/>
      <c r="M220" s="226" t="s">
        <v>23</v>
      </c>
      <c r="N220" s="227" t="s">
        <v>46</v>
      </c>
      <c r="O220" s="45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AR220" s="22" t="s">
        <v>155</v>
      </c>
      <c r="AT220" s="22" t="s">
        <v>150</v>
      </c>
      <c r="AU220" s="22" t="s">
        <v>85</v>
      </c>
      <c r="AY220" s="22" t="s">
        <v>147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22" t="s">
        <v>83</v>
      </c>
      <c r="BK220" s="230">
        <f>ROUND(I220*H220,2)</f>
        <v>0</v>
      </c>
      <c r="BL220" s="22" t="s">
        <v>155</v>
      </c>
      <c r="BM220" s="22" t="s">
        <v>1200</v>
      </c>
    </row>
    <row r="221" s="11" customFormat="1">
      <c r="B221" s="231"/>
      <c r="C221" s="232"/>
      <c r="D221" s="233" t="s">
        <v>164</v>
      </c>
      <c r="E221" s="234" t="s">
        <v>23</v>
      </c>
      <c r="F221" s="235" t="s">
        <v>177</v>
      </c>
      <c r="G221" s="232"/>
      <c r="H221" s="236">
        <v>890</v>
      </c>
      <c r="I221" s="237"/>
      <c r="J221" s="232"/>
      <c r="K221" s="232"/>
      <c r="L221" s="238"/>
      <c r="M221" s="239"/>
      <c r="N221" s="240"/>
      <c r="O221" s="240"/>
      <c r="P221" s="240"/>
      <c r="Q221" s="240"/>
      <c r="R221" s="240"/>
      <c r="S221" s="240"/>
      <c r="T221" s="241"/>
      <c r="AT221" s="242" t="s">
        <v>164</v>
      </c>
      <c r="AU221" s="242" t="s">
        <v>85</v>
      </c>
      <c r="AV221" s="11" t="s">
        <v>85</v>
      </c>
      <c r="AW221" s="11" t="s">
        <v>38</v>
      </c>
      <c r="AX221" s="11" t="s">
        <v>83</v>
      </c>
      <c r="AY221" s="242" t="s">
        <v>147</v>
      </c>
    </row>
    <row r="222" s="1" customFormat="1" ht="38.25" customHeight="1">
      <c r="B222" s="44"/>
      <c r="C222" s="219" t="s">
        <v>487</v>
      </c>
      <c r="D222" s="219" t="s">
        <v>150</v>
      </c>
      <c r="E222" s="220" t="s">
        <v>178</v>
      </c>
      <c r="F222" s="221" t="s">
        <v>179</v>
      </c>
      <c r="G222" s="222" t="s">
        <v>153</v>
      </c>
      <c r="H222" s="223">
        <v>62300</v>
      </c>
      <c r="I222" s="224"/>
      <c r="J222" s="225">
        <f>ROUND(I222*H222,2)</f>
        <v>0</v>
      </c>
      <c r="K222" s="221" t="s">
        <v>154</v>
      </c>
      <c r="L222" s="70"/>
      <c r="M222" s="226" t="s">
        <v>23</v>
      </c>
      <c r="N222" s="227" t="s">
        <v>46</v>
      </c>
      <c r="O222" s="45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AR222" s="22" t="s">
        <v>155</v>
      </c>
      <c r="AT222" s="22" t="s">
        <v>150</v>
      </c>
      <c r="AU222" s="22" t="s">
        <v>85</v>
      </c>
      <c r="AY222" s="22" t="s">
        <v>147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22" t="s">
        <v>83</v>
      </c>
      <c r="BK222" s="230">
        <f>ROUND(I222*H222,2)</f>
        <v>0</v>
      </c>
      <c r="BL222" s="22" t="s">
        <v>155</v>
      </c>
      <c r="BM222" s="22" t="s">
        <v>1201</v>
      </c>
    </row>
    <row r="223" s="11" customFormat="1">
      <c r="B223" s="231"/>
      <c r="C223" s="232"/>
      <c r="D223" s="233" t="s">
        <v>164</v>
      </c>
      <c r="E223" s="234" t="s">
        <v>23</v>
      </c>
      <c r="F223" s="235" t="s">
        <v>181</v>
      </c>
      <c r="G223" s="232"/>
      <c r="H223" s="236">
        <v>62300</v>
      </c>
      <c r="I223" s="237"/>
      <c r="J223" s="232"/>
      <c r="K223" s="232"/>
      <c r="L223" s="238"/>
      <c r="M223" s="239"/>
      <c r="N223" s="240"/>
      <c r="O223" s="240"/>
      <c r="P223" s="240"/>
      <c r="Q223" s="240"/>
      <c r="R223" s="240"/>
      <c r="S223" s="240"/>
      <c r="T223" s="241"/>
      <c r="AT223" s="242" t="s">
        <v>164</v>
      </c>
      <c r="AU223" s="242" t="s">
        <v>85</v>
      </c>
      <c r="AV223" s="11" t="s">
        <v>85</v>
      </c>
      <c r="AW223" s="11" t="s">
        <v>38</v>
      </c>
      <c r="AX223" s="11" t="s">
        <v>83</v>
      </c>
      <c r="AY223" s="242" t="s">
        <v>147</v>
      </c>
    </row>
    <row r="224" s="1" customFormat="1" ht="38.25" customHeight="1">
      <c r="B224" s="44"/>
      <c r="C224" s="219" t="s">
        <v>492</v>
      </c>
      <c r="D224" s="219" t="s">
        <v>150</v>
      </c>
      <c r="E224" s="220" t="s">
        <v>183</v>
      </c>
      <c r="F224" s="221" t="s">
        <v>184</v>
      </c>
      <c r="G224" s="222" t="s">
        <v>153</v>
      </c>
      <c r="H224" s="223">
        <v>890</v>
      </c>
      <c r="I224" s="224"/>
      <c r="J224" s="225">
        <f>ROUND(I224*H224,2)</f>
        <v>0</v>
      </c>
      <c r="K224" s="221" t="s">
        <v>154</v>
      </c>
      <c r="L224" s="70"/>
      <c r="M224" s="226" t="s">
        <v>23</v>
      </c>
      <c r="N224" s="227" t="s">
        <v>46</v>
      </c>
      <c r="O224" s="45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AR224" s="22" t="s">
        <v>155</v>
      </c>
      <c r="AT224" s="22" t="s">
        <v>150</v>
      </c>
      <c r="AU224" s="22" t="s">
        <v>85</v>
      </c>
      <c r="AY224" s="22" t="s">
        <v>147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22" t="s">
        <v>83</v>
      </c>
      <c r="BK224" s="230">
        <f>ROUND(I224*H224,2)</f>
        <v>0</v>
      </c>
      <c r="BL224" s="22" t="s">
        <v>155</v>
      </c>
      <c r="BM224" s="22" t="s">
        <v>1202</v>
      </c>
    </row>
    <row r="225" s="1" customFormat="1" ht="25.5" customHeight="1">
      <c r="B225" s="44"/>
      <c r="C225" s="219" t="s">
        <v>497</v>
      </c>
      <c r="D225" s="219" t="s">
        <v>150</v>
      </c>
      <c r="E225" s="220" t="s">
        <v>187</v>
      </c>
      <c r="F225" s="221" t="s">
        <v>188</v>
      </c>
      <c r="G225" s="222" t="s">
        <v>153</v>
      </c>
      <c r="H225" s="223">
        <v>890</v>
      </c>
      <c r="I225" s="224"/>
      <c r="J225" s="225">
        <f>ROUND(I225*H225,2)</f>
        <v>0</v>
      </c>
      <c r="K225" s="221" t="s">
        <v>154</v>
      </c>
      <c r="L225" s="70"/>
      <c r="M225" s="226" t="s">
        <v>23</v>
      </c>
      <c r="N225" s="227" t="s">
        <v>46</v>
      </c>
      <c r="O225" s="45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AR225" s="22" t="s">
        <v>155</v>
      </c>
      <c r="AT225" s="22" t="s">
        <v>150</v>
      </c>
      <c r="AU225" s="22" t="s">
        <v>85</v>
      </c>
      <c r="AY225" s="22" t="s">
        <v>147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22" t="s">
        <v>83</v>
      </c>
      <c r="BK225" s="230">
        <f>ROUND(I225*H225,2)</f>
        <v>0</v>
      </c>
      <c r="BL225" s="22" t="s">
        <v>155</v>
      </c>
      <c r="BM225" s="22" t="s">
        <v>1203</v>
      </c>
    </row>
    <row r="226" s="1" customFormat="1" ht="25.5" customHeight="1">
      <c r="B226" s="44"/>
      <c r="C226" s="219" t="s">
        <v>502</v>
      </c>
      <c r="D226" s="219" t="s">
        <v>150</v>
      </c>
      <c r="E226" s="220" t="s">
        <v>190</v>
      </c>
      <c r="F226" s="221" t="s">
        <v>191</v>
      </c>
      <c r="G226" s="222" t="s">
        <v>153</v>
      </c>
      <c r="H226" s="223">
        <v>62300</v>
      </c>
      <c r="I226" s="224"/>
      <c r="J226" s="225">
        <f>ROUND(I226*H226,2)</f>
        <v>0</v>
      </c>
      <c r="K226" s="221" t="s">
        <v>154</v>
      </c>
      <c r="L226" s="70"/>
      <c r="M226" s="226" t="s">
        <v>23</v>
      </c>
      <c r="N226" s="227" t="s">
        <v>46</v>
      </c>
      <c r="O226" s="45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AR226" s="22" t="s">
        <v>155</v>
      </c>
      <c r="AT226" s="22" t="s">
        <v>150</v>
      </c>
      <c r="AU226" s="22" t="s">
        <v>85</v>
      </c>
      <c r="AY226" s="22" t="s">
        <v>147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22" t="s">
        <v>83</v>
      </c>
      <c r="BK226" s="230">
        <f>ROUND(I226*H226,2)</f>
        <v>0</v>
      </c>
      <c r="BL226" s="22" t="s">
        <v>155</v>
      </c>
      <c r="BM226" s="22" t="s">
        <v>1204</v>
      </c>
    </row>
    <row r="227" s="1" customFormat="1" ht="25.5" customHeight="1">
      <c r="B227" s="44"/>
      <c r="C227" s="219" t="s">
        <v>506</v>
      </c>
      <c r="D227" s="219" t="s">
        <v>150</v>
      </c>
      <c r="E227" s="220" t="s">
        <v>194</v>
      </c>
      <c r="F227" s="221" t="s">
        <v>195</v>
      </c>
      <c r="G227" s="222" t="s">
        <v>153</v>
      </c>
      <c r="H227" s="223">
        <v>890</v>
      </c>
      <c r="I227" s="224"/>
      <c r="J227" s="225">
        <f>ROUND(I227*H227,2)</f>
        <v>0</v>
      </c>
      <c r="K227" s="221" t="s">
        <v>154</v>
      </c>
      <c r="L227" s="70"/>
      <c r="M227" s="226" t="s">
        <v>23</v>
      </c>
      <c r="N227" s="227" t="s">
        <v>46</v>
      </c>
      <c r="O227" s="45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AR227" s="22" t="s">
        <v>155</v>
      </c>
      <c r="AT227" s="22" t="s">
        <v>150</v>
      </c>
      <c r="AU227" s="22" t="s">
        <v>85</v>
      </c>
      <c r="AY227" s="22" t="s">
        <v>147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22" t="s">
        <v>83</v>
      </c>
      <c r="BK227" s="230">
        <f>ROUND(I227*H227,2)</f>
        <v>0</v>
      </c>
      <c r="BL227" s="22" t="s">
        <v>155</v>
      </c>
      <c r="BM227" s="22" t="s">
        <v>1205</v>
      </c>
    </row>
    <row r="228" s="1" customFormat="1" ht="25.5" customHeight="1">
      <c r="B228" s="44"/>
      <c r="C228" s="219" t="s">
        <v>510</v>
      </c>
      <c r="D228" s="219" t="s">
        <v>150</v>
      </c>
      <c r="E228" s="220" t="s">
        <v>198</v>
      </c>
      <c r="F228" s="221" t="s">
        <v>199</v>
      </c>
      <c r="G228" s="222" t="s">
        <v>200</v>
      </c>
      <c r="H228" s="223">
        <v>4.5</v>
      </c>
      <c r="I228" s="224"/>
      <c r="J228" s="225">
        <f>ROUND(I228*H228,2)</f>
        <v>0</v>
      </c>
      <c r="K228" s="221" t="s">
        <v>154</v>
      </c>
      <c r="L228" s="70"/>
      <c r="M228" s="226" t="s">
        <v>23</v>
      </c>
      <c r="N228" s="227" t="s">
        <v>46</v>
      </c>
      <c r="O228" s="45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AR228" s="22" t="s">
        <v>155</v>
      </c>
      <c r="AT228" s="22" t="s">
        <v>150</v>
      </c>
      <c r="AU228" s="22" t="s">
        <v>85</v>
      </c>
      <c r="AY228" s="22" t="s">
        <v>147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22" t="s">
        <v>83</v>
      </c>
      <c r="BK228" s="230">
        <f>ROUND(I228*H228,2)</f>
        <v>0</v>
      </c>
      <c r="BL228" s="22" t="s">
        <v>155</v>
      </c>
      <c r="BM228" s="22" t="s">
        <v>1206</v>
      </c>
    </row>
    <row r="229" s="11" customFormat="1">
      <c r="B229" s="231"/>
      <c r="C229" s="232"/>
      <c r="D229" s="233" t="s">
        <v>164</v>
      </c>
      <c r="E229" s="234" t="s">
        <v>23</v>
      </c>
      <c r="F229" s="235" t="s">
        <v>202</v>
      </c>
      <c r="G229" s="232"/>
      <c r="H229" s="236">
        <v>4.5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AT229" s="242" t="s">
        <v>164</v>
      </c>
      <c r="AU229" s="242" t="s">
        <v>85</v>
      </c>
      <c r="AV229" s="11" t="s">
        <v>85</v>
      </c>
      <c r="AW229" s="11" t="s">
        <v>38</v>
      </c>
      <c r="AX229" s="11" t="s">
        <v>83</v>
      </c>
      <c r="AY229" s="242" t="s">
        <v>147</v>
      </c>
    </row>
    <row r="230" s="1" customFormat="1" ht="25.5" customHeight="1">
      <c r="B230" s="44"/>
      <c r="C230" s="219" t="s">
        <v>514</v>
      </c>
      <c r="D230" s="219" t="s">
        <v>150</v>
      </c>
      <c r="E230" s="220" t="s">
        <v>204</v>
      </c>
      <c r="F230" s="221" t="s">
        <v>205</v>
      </c>
      <c r="G230" s="222" t="s">
        <v>200</v>
      </c>
      <c r="H230" s="223">
        <v>6</v>
      </c>
      <c r="I230" s="224"/>
      <c r="J230" s="225">
        <f>ROUND(I230*H230,2)</f>
        <v>0</v>
      </c>
      <c r="K230" s="221" t="s">
        <v>154</v>
      </c>
      <c r="L230" s="70"/>
      <c r="M230" s="226" t="s">
        <v>23</v>
      </c>
      <c r="N230" s="227" t="s">
        <v>46</v>
      </c>
      <c r="O230" s="45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AR230" s="22" t="s">
        <v>155</v>
      </c>
      <c r="AT230" s="22" t="s">
        <v>150</v>
      </c>
      <c r="AU230" s="22" t="s">
        <v>85</v>
      </c>
      <c r="AY230" s="22" t="s">
        <v>147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22" t="s">
        <v>83</v>
      </c>
      <c r="BK230" s="230">
        <f>ROUND(I230*H230,2)</f>
        <v>0</v>
      </c>
      <c r="BL230" s="22" t="s">
        <v>155</v>
      </c>
      <c r="BM230" s="22" t="s">
        <v>1207</v>
      </c>
    </row>
    <row r="231" s="1" customFormat="1" ht="25.5" customHeight="1">
      <c r="B231" s="44"/>
      <c r="C231" s="219" t="s">
        <v>519</v>
      </c>
      <c r="D231" s="219" t="s">
        <v>150</v>
      </c>
      <c r="E231" s="220" t="s">
        <v>208</v>
      </c>
      <c r="F231" s="221" t="s">
        <v>209</v>
      </c>
      <c r="G231" s="222" t="s">
        <v>200</v>
      </c>
      <c r="H231" s="223">
        <v>4.5</v>
      </c>
      <c r="I231" s="224"/>
      <c r="J231" s="225">
        <f>ROUND(I231*H231,2)</f>
        <v>0</v>
      </c>
      <c r="K231" s="221" t="s">
        <v>154</v>
      </c>
      <c r="L231" s="70"/>
      <c r="M231" s="226" t="s">
        <v>23</v>
      </c>
      <c r="N231" s="227" t="s">
        <v>46</v>
      </c>
      <c r="O231" s="45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AR231" s="22" t="s">
        <v>155</v>
      </c>
      <c r="AT231" s="22" t="s">
        <v>150</v>
      </c>
      <c r="AU231" s="22" t="s">
        <v>85</v>
      </c>
      <c r="AY231" s="22" t="s">
        <v>147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22" t="s">
        <v>83</v>
      </c>
      <c r="BK231" s="230">
        <f>ROUND(I231*H231,2)</f>
        <v>0</v>
      </c>
      <c r="BL231" s="22" t="s">
        <v>155</v>
      </c>
      <c r="BM231" s="22" t="s">
        <v>1208</v>
      </c>
    </row>
    <row r="232" s="1" customFormat="1" ht="25.5" customHeight="1">
      <c r="B232" s="44"/>
      <c r="C232" s="219" t="s">
        <v>524</v>
      </c>
      <c r="D232" s="219" t="s">
        <v>150</v>
      </c>
      <c r="E232" s="220" t="s">
        <v>1209</v>
      </c>
      <c r="F232" s="221" t="s">
        <v>1210</v>
      </c>
      <c r="G232" s="222" t="s">
        <v>153</v>
      </c>
      <c r="H232" s="223">
        <v>57.240000000000002</v>
      </c>
      <c r="I232" s="224"/>
      <c r="J232" s="225">
        <f>ROUND(I232*H232,2)</f>
        <v>0</v>
      </c>
      <c r="K232" s="221" t="s">
        <v>154</v>
      </c>
      <c r="L232" s="70"/>
      <c r="M232" s="226" t="s">
        <v>23</v>
      </c>
      <c r="N232" s="227" t="s">
        <v>46</v>
      </c>
      <c r="O232" s="45"/>
      <c r="P232" s="228">
        <f>O232*H232</f>
        <v>0</v>
      </c>
      <c r="Q232" s="228">
        <v>0.00012999999999999999</v>
      </c>
      <c r="R232" s="228">
        <f>Q232*H232</f>
        <v>0.0074411999999999994</v>
      </c>
      <c r="S232" s="228">
        <v>0</v>
      </c>
      <c r="T232" s="229">
        <f>S232*H232</f>
        <v>0</v>
      </c>
      <c r="AR232" s="22" t="s">
        <v>155</v>
      </c>
      <c r="AT232" s="22" t="s">
        <v>150</v>
      </c>
      <c r="AU232" s="22" t="s">
        <v>85</v>
      </c>
      <c r="AY232" s="22" t="s">
        <v>147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22" t="s">
        <v>83</v>
      </c>
      <c r="BK232" s="230">
        <f>ROUND(I232*H232,2)</f>
        <v>0</v>
      </c>
      <c r="BL232" s="22" t="s">
        <v>155</v>
      </c>
      <c r="BM232" s="22" t="s">
        <v>1211</v>
      </c>
    </row>
    <row r="233" s="11" customFormat="1">
      <c r="B233" s="231"/>
      <c r="C233" s="232"/>
      <c r="D233" s="233" t="s">
        <v>164</v>
      </c>
      <c r="E233" s="234" t="s">
        <v>23</v>
      </c>
      <c r="F233" s="235" t="s">
        <v>1212</v>
      </c>
      <c r="G233" s="232"/>
      <c r="H233" s="236">
        <v>52.329999999999998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AT233" s="242" t="s">
        <v>164</v>
      </c>
      <c r="AU233" s="242" t="s">
        <v>85</v>
      </c>
      <c r="AV233" s="11" t="s">
        <v>85</v>
      </c>
      <c r="AW233" s="11" t="s">
        <v>38</v>
      </c>
      <c r="AX233" s="11" t="s">
        <v>75</v>
      </c>
      <c r="AY233" s="242" t="s">
        <v>147</v>
      </c>
    </row>
    <row r="234" s="11" customFormat="1">
      <c r="B234" s="231"/>
      <c r="C234" s="232"/>
      <c r="D234" s="233" t="s">
        <v>164</v>
      </c>
      <c r="E234" s="234" t="s">
        <v>23</v>
      </c>
      <c r="F234" s="235" t="s">
        <v>1213</v>
      </c>
      <c r="G234" s="232"/>
      <c r="H234" s="236">
        <v>4.9100000000000001</v>
      </c>
      <c r="I234" s="237"/>
      <c r="J234" s="232"/>
      <c r="K234" s="232"/>
      <c r="L234" s="238"/>
      <c r="M234" s="239"/>
      <c r="N234" s="240"/>
      <c r="O234" s="240"/>
      <c r="P234" s="240"/>
      <c r="Q234" s="240"/>
      <c r="R234" s="240"/>
      <c r="S234" s="240"/>
      <c r="T234" s="241"/>
      <c r="AT234" s="242" t="s">
        <v>164</v>
      </c>
      <c r="AU234" s="242" t="s">
        <v>85</v>
      </c>
      <c r="AV234" s="11" t="s">
        <v>85</v>
      </c>
      <c r="AW234" s="11" t="s">
        <v>38</v>
      </c>
      <c r="AX234" s="11" t="s">
        <v>75</v>
      </c>
      <c r="AY234" s="242" t="s">
        <v>147</v>
      </c>
    </row>
    <row r="235" s="12" customFormat="1">
      <c r="B235" s="253"/>
      <c r="C235" s="254"/>
      <c r="D235" s="233" t="s">
        <v>164</v>
      </c>
      <c r="E235" s="255" t="s">
        <v>23</v>
      </c>
      <c r="F235" s="256" t="s">
        <v>314</v>
      </c>
      <c r="G235" s="254"/>
      <c r="H235" s="257">
        <v>57.240000000000002</v>
      </c>
      <c r="I235" s="258"/>
      <c r="J235" s="254"/>
      <c r="K235" s="254"/>
      <c r="L235" s="259"/>
      <c r="M235" s="260"/>
      <c r="N235" s="261"/>
      <c r="O235" s="261"/>
      <c r="P235" s="261"/>
      <c r="Q235" s="261"/>
      <c r="R235" s="261"/>
      <c r="S235" s="261"/>
      <c r="T235" s="262"/>
      <c r="AT235" s="263" t="s">
        <v>164</v>
      </c>
      <c r="AU235" s="263" t="s">
        <v>85</v>
      </c>
      <c r="AV235" s="12" t="s">
        <v>155</v>
      </c>
      <c r="AW235" s="12" t="s">
        <v>38</v>
      </c>
      <c r="AX235" s="12" t="s">
        <v>83</v>
      </c>
      <c r="AY235" s="263" t="s">
        <v>147</v>
      </c>
    </row>
    <row r="236" s="1" customFormat="1" ht="25.5" customHeight="1">
      <c r="B236" s="44"/>
      <c r="C236" s="219" t="s">
        <v>529</v>
      </c>
      <c r="D236" s="219" t="s">
        <v>150</v>
      </c>
      <c r="E236" s="220" t="s">
        <v>1214</v>
      </c>
      <c r="F236" s="221" t="s">
        <v>1215</v>
      </c>
      <c r="G236" s="222" t="s">
        <v>153</v>
      </c>
      <c r="H236" s="223">
        <v>52.340000000000003</v>
      </c>
      <c r="I236" s="224"/>
      <c r="J236" s="225">
        <f>ROUND(I236*H236,2)</f>
        <v>0</v>
      </c>
      <c r="K236" s="221" t="s">
        <v>154</v>
      </c>
      <c r="L236" s="70"/>
      <c r="M236" s="226" t="s">
        <v>23</v>
      </c>
      <c r="N236" s="227" t="s">
        <v>46</v>
      </c>
      <c r="O236" s="45"/>
      <c r="P236" s="228">
        <f>O236*H236</f>
        <v>0</v>
      </c>
      <c r="Q236" s="228">
        <v>0.00021000000000000001</v>
      </c>
      <c r="R236" s="228">
        <f>Q236*H236</f>
        <v>0.010991400000000002</v>
      </c>
      <c r="S236" s="228">
        <v>0</v>
      </c>
      <c r="T236" s="229">
        <f>S236*H236</f>
        <v>0</v>
      </c>
      <c r="AR236" s="22" t="s">
        <v>155</v>
      </c>
      <c r="AT236" s="22" t="s">
        <v>150</v>
      </c>
      <c r="AU236" s="22" t="s">
        <v>85</v>
      </c>
      <c r="AY236" s="22" t="s">
        <v>147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22" t="s">
        <v>83</v>
      </c>
      <c r="BK236" s="230">
        <f>ROUND(I236*H236,2)</f>
        <v>0</v>
      </c>
      <c r="BL236" s="22" t="s">
        <v>155</v>
      </c>
      <c r="BM236" s="22" t="s">
        <v>1216</v>
      </c>
    </row>
    <row r="237" s="11" customFormat="1">
      <c r="B237" s="231"/>
      <c r="C237" s="232"/>
      <c r="D237" s="233" t="s">
        <v>164</v>
      </c>
      <c r="E237" s="234" t="s">
        <v>23</v>
      </c>
      <c r="F237" s="235" t="s">
        <v>1217</v>
      </c>
      <c r="G237" s="232"/>
      <c r="H237" s="236">
        <v>50.340000000000003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AT237" s="242" t="s">
        <v>164</v>
      </c>
      <c r="AU237" s="242" t="s">
        <v>85</v>
      </c>
      <c r="AV237" s="11" t="s">
        <v>85</v>
      </c>
      <c r="AW237" s="11" t="s">
        <v>38</v>
      </c>
      <c r="AX237" s="11" t="s">
        <v>75</v>
      </c>
      <c r="AY237" s="242" t="s">
        <v>147</v>
      </c>
    </row>
    <row r="238" s="11" customFormat="1">
      <c r="B238" s="231"/>
      <c r="C238" s="232"/>
      <c r="D238" s="233" t="s">
        <v>164</v>
      </c>
      <c r="E238" s="234" t="s">
        <v>23</v>
      </c>
      <c r="F238" s="235" t="s">
        <v>1218</v>
      </c>
      <c r="G238" s="232"/>
      <c r="H238" s="236">
        <v>2</v>
      </c>
      <c r="I238" s="237"/>
      <c r="J238" s="232"/>
      <c r="K238" s="232"/>
      <c r="L238" s="238"/>
      <c r="M238" s="239"/>
      <c r="N238" s="240"/>
      <c r="O238" s="240"/>
      <c r="P238" s="240"/>
      <c r="Q238" s="240"/>
      <c r="R238" s="240"/>
      <c r="S238" s="240"/>
      <c r="T238" s="241"/>
      <c r="AT238" s="242" t="s">
        <v>164</v>
      </c>
      <c r="AU238" s="242" t="s">
        <v>85</v>
      </c>
      <c r="AV238" s="11" t="s">
        <v>85</v>
      </c>
      <c r="AW238" s="11" t="s">
        <v>38</v>
      </c>
      <c r="AX238" s="11" t="s">
        <v>75</v>
      </c>
      <c r="AY238" s="242" t="s">
        <v>147</v>
      </c>
    </row>
    <row r="239" s="12" customFormat="1">
      <c r="B239" s="253"/>
      <c r="C239" s="254"/>
      <c r="D239" s="233" t="s">
        <v>164</v>
      </c>
      <c r="E239" s="255" t="s">
        <v>23</v>
      </c>
      <c r="F239" s="256" t="s">
        <v>314</v>
      </c>
      <c r="G239" s="254"/>
      <c r="H239" s="257">
        <v>52.340000000000003</v>
      </c>
      <c r="I239" s="258"/>
      <c r="J239" s="254"/>
      <c r="K239" s="254"/>
      <c r="L239" s="259"/>
      <c r="M239" s="260"/>
      <c r="N239" s="261"/>
      <c r="O239" s="261"/>
      <c r="P239" s="261"/>
      <c r="Q239" s="261"/>
      <c r="R239" s="261"/>
      <c r="S239" s="261"/>
      <c r="T239" s="262"/>
      <c r="AT239" s="263" t="s">
        <v>164</v>
      </c>
      <c r="AU239" s="263" t="s">
        <v>85</v>
      </c>
      <c r="AV239" s="12" t="s">
        <v>155</v>
      </c>
      <c r="AW239" s="12" t="s">
        <v>38</v>
      </c>
      <c r="AX239" s="12" t="s">
        <v>83</v>
      </c>
      <c r="AY239" s="263" t="s">
        <v>147</v>
      </c>
    </row>
    <row r="240" s="1" customFormat="1" ht="25.5" customHeight="1">
      <c r="B240" s="44"/>
      <c r="C240" s="219" t="s">
        <v>534</v>
      </c>
      <c r="D240" s="219" t="s">
        <v>150</v>
      </c>
      <c r="E240" s="220" t="s">
        <v>1219</v>
      </c>
      <c r="F240" s="221" t="s">
        <v>1220</v>
      </c>
      <c r="G240" s="222" t="s">
        <v>295</v>
      </c>
      <c r="H240" s="223">
        <v>11</v>
      </c>
      <c r="I240" s="224"/>
      <c r="J240" s="225">
        <f>ROUND(I240*H240,2)</f>
        <v>0</v>
      </c>
      <c r="K240" s="221" t="s">
        <v>154</v>
      </c>
      <c r="L240" s="70"/>
      <c r="M240" s="226" t="s">
        <v>23</v>
      </c>
      <c r="N240" s="227" t="s">
        <v>46</v>
      </c>
      <c r="O240" s="45"/>
      <c r="P240" s="228">
        <f>O240*H240</f>
        <v>0</v>
      </c>
      <c r="Q240" s="228">
        <v>1.0000000000000001E-05</v>
      </c>
      <c r="R240" s="228">
        <f>Q240*H240</f>
        <v>0.00011</v>
      </c>
      <c r="S240" s="228">
        <v>0</v>
      </c>
      <c r="T240" s="229">
        <f>S240*H240</f>
        <v>0</v>
      </c>
      <c r="AR240" s="22" t="s">
        <v>155</v>
      </c>
      <c r="AT240" s="22" t="s">
        <v>150</v>
      </c>
      <c r="AU240" s="22" t="s">
        <v>85</v>
      </c>
      <c r="AY240" s="22" t="s">
        <v>147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22" t="s">
        <v>83</v>
      </c>
      <c r="BK240" s="230">
        <f>ROUND(I240*H240,2)</f>
        <v>0</v>
      </c>
      <c r="BL240" s="22" t="s">
        <v>155</v>
      </c>
      <c r="BM240" s="22" t="s">
        <v>1221</v>
      </c>
    </row>
    <row r="241" s="11" customFormat="1">
      <c r="B241" s="231"/>
      <c r="C241" s="232"/>
      <c r="D241" s="233" t="s">
        <v>164</v>
      </c>
      <c r="E241" s="234" t="s">
        <v>23</v>
      </c>
      <c r="F241" s="235" t="s">
        <v>1222</v>
      </c>
      <c r="G241" s="232"/>
      <c r="H241" s="236">
        <v>8</v>
      </c>
      <c r="I241" s="237"/>
      <c r="J241" s="232"/>
      <c r="K241" s="232"/>
      <c r="L241" s="238"/>
      <c r="M241" s="239"/>
      <c r="N241" s="240"/>
      <c r="O241" s="240"/>
      <c r="P241" s="240"/>
      <c r="Q241" s="240"/>
      <c r="R241" s="240"/>
      <c r="S241" s="240"/>
      <c r="T241" s="241"/>
      <c r="AT241" s="242" t="s">
        <v>164</v>
      </c>
      <c r="AU241" s="242" t="s">
        <v>85</v>
      </c>
      <c r="AV241" s="11" t="s">
        <v>85</v>
      </c>
      <c r="AW241" s="11" t="s">
        <v>38</v>
      </c>
      <c r="AX241" s="11" t="s">
        <v>75</v>
      </c>
      <c r="AY241" s="242" t="s">
        <v>147</v>
      </c>
    </row>
    <row r="242" s="11" customFormat="1">
      <c r="B242" s="231"/>
      <c r="C242" s="232"/>
      <c r="D242" s="233" t="s">
        <v>164</v>
      </c>
      <c r="E242" s="234" t="s">
        <v>23</v>
      </c>
      <c r="F242" s="235" t="s">
        <v>1223</v>
      </c>
      <c r="G242" s="232"/>
      <c r="H242" s="236">
        <v>3</v>
      </c>
      <c r="I242" s="237"/>
      <c r="J242" s="232"/>
      <c r="K242" s="232"/>
      <c r="L242" s="238"/>
      <c r="M242" s="239"/>
      <c r="N242" s="240"/>
      <c r="O242" s="240"/>
      <c r="P242" s="240"/>
      <c r="Q242" s="240"/>
      <c r="R242" s="240"/>
      <c r="S242" s="240"/>
      <c r="T242" s="241"/>
      <c r="AT242" s="242" t="s">
        <v>164</v>
      </c>
      <c r="AU242" s="242" t="s">
        <v>85</v>
      </c>
      <c r="AV242" s="11" t="s">
        <v>85</v>
      </c>
      <c r="AW242" s="11" t="s">
        <v>38</v>
      </c>
      <c r="AX242" s="11" t="s">
        <v>75</v>
      </c>
      <c r="AY242" s="242" t="s">
        <v>147</v>
      </c>
    </row>
    <row r="243" s="12" customFormat="1">
      <c r="B243" s="253"/>
      <c r="C243" s="254"/>
      <c r="D243" s="233" t="s">
        <v>164</v>
      </c>
      <c r="E243" s="255" t="s">
        <v>23</v>
      </c>
      <c r="F243" s="256" t="s">
        <v>314</v>
      </c>
      <c r="G243" s="254"/>
      <c r="H243" s="257">
        <v>11</v>
      </c>
      <c r="I243" s="258"/>
      <c r="J243" s="254"/>
      <c r="K243" s="254"/>
      <c r="L243" s="259"/>
      <c r="M243" s="260"/>
      <c r="N243" s="261"/>
      <c r="O243" s="261"/>
      <c r="P243" s="261"/>
      <c r="Q243" s="261"/>
      <c r="R243" s="261"/>
      <c r="S243" s="261"/>
      <c r="T243" s="262"/>
      <c r="AT243" s="263" t="s">
        <v>164</v>
      </c>
      <c r="AU243" s="263" t="s">
        <v>85</v>
      </c>
      <c r="AV243" s="12" t="s">
        <v>155</v>
      </c>
      <c r="AW243" s="12" t="s">
        <v>38</v>
      </c>
      <c r="AX243" s="12" t="s">
        <v>83</v>
      </c>
      <c r="AY243" s="263" t="s">
        <v>147</v>
      </c>
    </row>
    <row r="244" s="1" customFormat="1" ht="16.5" customHeight="1">
      <c r="B244" s="44"/>
      <c r="C244" s="243" t="s">
        <v>539</v>
      </c>
      <c r="D244" s="243" t="s">
        <v>270</v>
      </c>
      <c r="E244" s="244" t="s">
        <v>1224</v>
      </c>
      <c r="F244" s="245" t="s">
        <v>1225</v>
      </c>
      <c r="G244" s="246" t="s">
        <v>200</v>
      </c>
      <c r="H244" s="247">
        <v>2.2000000000000002</v>
      </c>
      <c r="I244" s="248"/>
      <c r="J244" s="249">
        <f>ROUND(I244*H244,2)</f>
        <v>0</v>
      </c>
      <c r="K244" s="245" t="s">
        <v>154</v>
      </c>
      <c r="L244" s="250"/>
      <c r="M244" s="251" t="s">
        <v>23</v>
      </c>
      <c r="N244" s="252" t="s">
        <v>46</v>
      </c>
      <c r="O244" s="45"/>
      <c r="P244" s="228">
        <f>O244*H244</f>
        <v>0</v>
      </c>
      <c r="Q244" s="228">
        <v>0.00046000000000000001</v>
      </c>
      <c r="R244" s="228">
        <f>Q244*H244</f>
        <v>0.0010120000000000001</v>
      </c>
      <c r="S244" s="228">
        <v>0</v>
      </c>
      <c r="T244" s="229">
        <f>S244*H244</f>
        <v>0</v>
      </c>
      <c r="AR244" s="22" t="s">
        <v>186</v>
      </c>
      <c r="AT244" s="22" t="s">
        <v>270</v>
      </c>
      <c r="AU244" s="22" t="s">
        <v>85</v>
      </c>
      <c r="AY244" s="22" t="s">
        <v>147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22" t="s">
        <v>83</v>
      </c>
      <c r="BK244" s="230">
        <f>ROUND(I244*H244,2)</f>
        <v>0</v>
      </c>
      <c r="BL244" s="22" t="s">
        <v>155</v>
      </c>
      <c r="BM244" s="22" t="s">
        <v>1226</v>
      </c>
    </row>
    <row r="245" s="11" customFormat="1">
      <c r="B245" s="231"/>
      <c r="C245" s="232"/>
      <c r="D245" s="233" t="s">
        <v>164</v>
      </c>
      <c r="E245" s="234" t="s">
        <v>23</v>
      </c>
      <c r="F245" s="235" t="s">
        <v>1227</v>
      </c>
      <c r="G245" s="232"/>
      <c r="H245" s="236">
        <v>2.2000000000000002</v>
      </c>
      <c r="I245" s="237"/>
      <c r="J245" s="232"/>
      <c r="K245" s="232"/>
      <c r="L245" s="238"/>
      <c r="M245" s="239"/>
      <c r="N245" s="240"/>
      <c r="O245" s="240"/>
      <c r="P245" s="240"/>
      <c r="Q245" s="240"/>
      <c r="R245" s="240"/>
      <c r="S245" s="240"/>
      <c r="T245" s="241"/>
      <c r="AT245" s="242" t="s">
        <v>164</v>
      </c>
      <c r="AU245" s="242" t="s">
        <v>85</v>
      </c>
      <c r="AV245" s="11" t="s">
        <v>85</v>
      </c>
      <c r="AW245" s="11" t="s">
        <v>38</v>
      </c>
      <c r="AX245" s="11" t="s">
        <v>83</v>
      </c>
      <c r="AY245" s="242" t="s">
        <v>147</v>
      </c>
    </row>
    <row r="246" s="1" customFormat="1" ht="16.5" customHeight="1">
      <c r="B246" s="44"/>
      <c r="C246" s="243" t="s">
        <v>544</v>
      </c>
      <c r="D246" s="243" t="s">
        <v>270</v>
      </c>
      <c r="E246" s="244" t="s">
        <v>1228</v>
      </c>
      <c r="F246" s="245" t="s">
        <v>1229</v>
      </c>
      <c r="G246" s="246" t="s">
        <v>295</v>
      </c>
      <c r="H246" s="247">
        <v>11</v>
      </c>
      <c r="I246" s="248"/>
      <c r="J246" s="249">
        <f>ROUND(I246*H246,2)</f>
        <v>0</v>
      </c>
      <c r="K246" s="245" t="s">
        <v>23</v>
      </c>
      <c r="L246" s="250"/>
      <c r="M246" s="251" t="s">
        <v>23</v>
      </c>
      <c r="N246" s="252" t="s">
        <v>46</v>
      </c>
      <c r="O246" s="45"/>
      <c r="P246" s="228">
        <f>O246*H246</f>
        <v>0</v>
      </c>
      <c r="Q246" s="228">
        <v>0.00040999999999999999</v>
      </c>
      <c r="R246" s="228">
        <f>Q246*H246</f>
        <v>0.0045100000000000001</v>
      </c>
      <c r="S246" s="228">
        <v>0</v>
      </c>
      <c r="T246" s="229">
        <f>S246*H246</f>
        <v>0</v>
      </c>
      <c r="AR246" s="22" t="s">
        <v>186</v>
      </c>
      <c r="AT246" s="22" t="s">
        <v>270</v>
      </c>
      <c r="AU246" s="22" t="s">
        <v>85</v>
      </c>
      <c r="AY246" s="22" t="s">
        <v>147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22" t="s">
        <v>83</v>
      </c>
      <c r="BK246" s="230">
        <f>ROUND(I246*H246,2)</f>
        <v>0</v>
      </c>
      <c r="BL246" s="22" t="s">
        <v>155</v>
      </c>
      <c r="BM246" s="22" t="s">
        <v>1230</v>
      </c>
    </row>
    <row r="247" s="1" customFormat="1" ht="16.5" customHeight="1">
      <c r="B247" s="44"/>
      <c r="C247" s="243" t="s">
        <v>549</v>
      </c>
      <c r="D247" s="243" t="s">
        <v>270</v>
      </c>
      <c r="E247" s="244" t="s">
        <v>1231</v>
      </c>
      <c r="F247" s="245" t="s">
        <v>1232</v>
      </c>
      <c r="G247" s="246" t="s">
        <v>295</v>
      </c>
      <c r="H247" s="247">
        <v>11</v>
      </c>
      <c r="I247" s="248"/>
      <c r="J247" s="249">
        <f>ROUND(I247*H247,2)</f>
        <v>0</v>
      </c>
      <c r="K247" s="245" t="s">
        <v>23</v>
      </c>
      <c r="L247" s="250"/>
      <c r="M247" s="251" t="s">
        <v>23</v>
      </c>
      <c r="N247" s="252" t="s">
        <v>46</v>
      </c>
      <c r="O247" s="45"/>
      <c r="P247" s="228">
        <f>O247*H247</f>
        <v>0</v>
      </c>
      <c r="Q247" s="228">
        <v>0.00040999999999999999</v>
      </c>
      <c r="R247" s="228">
        <f>Q247*H247</f>
        <v>0.0045100000000000001</v>
      </c>
      <c r="S247" s="228">
        <v>0</v>
      </c>
      <c r="T247" s="229">
        <f>S247*H247</f>
        <v>0</v>
      </c>
      <c r="AR247" s="22" t="s">
        <v>186</v>
      </c>
      <c r="AT247" s="22" t="s">
        <v>270</v>
      </c>
      <c r="AU247" s="22" t="s">
        <v>85</v>
      </c>
      <c r="AY247" s="22" t="s">
        <v>147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22" t="s">
        <v>83</v>
      </c>
      <c r="BK247" s="230">
        <f>ROUND(I247*H247,2)</f>
        <v>0</v>
      </c>
      <c r="BL247" s="22" t="s">
        <v>155</v>
      </c>
      <c r="BM247" s="22" t="s">
        <v>1233</v>
      </c>
    </row>
    <row r="248" s="1" customFormat="1" ht="25.5" customHeight="1">
      <c r="B248" s="44"/>
      <c r="C248" s="219" t="s">
        <v>554</v>
      </c>
      <c r="D248" s="219" t="s">
        <v>150</v>
      </c>
      <c r="E248" s="220" t="s">
        <v>1234</v>
      </c>
      <c r="F248" s="221" t="s">
        <v>1235</v>
      </c>
      <c r="G248" s="222" t="s">
        <v>295</v>
      </c>
      <c r="H248" s="223">
        <v>6</v>
      </c>
      <c r="I248" s="224"/>
      <c r="J248" s="225">
        <f>ROUND(I248*H248,2)</f>
        <v>0</v>
      </c>
      <c r="K248" s="221" t="s">
        <v>154</v>
      </c>
      <c r="L248" s="70"/>
      <c r="M248" s="226" t="s">
        <v>23</v>
      </c>
      <c r="N248" s="227" t="s">
        <v>46</v>
      </c>
      <c r="O248" s="45"/>
      <c r="P248" s="228">
        <f>O248*H248</f>
        <v>0</v>
      </c>
      <c r="Q248" s="228">
        <v>2.0000000000000002E-05</v>
      </c>
      <c r="R248" s="228">
        <f>Q248*H248</f>
        <v>0.00012000000000000002</v>
      </c>
      <c r="S248" s="228">
        <v>0</v>
      </c>
      <c r="T248" s="229">
        <f>S248*H248</f>
        <v>0</v>
      </c>
      <c r="AR248" s="22" t="s">
        <v>155</v>
      </c>
      <c r="AT248" s="22" t="s">
        <v>150</v>
      </c>
      <c r="AU248" s="22" t="s">
        <v>85</v>
      </c>
      <c r="AY248" s="22" t="s">
        <v>147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22" t="s">
        <v>83</v>
      </c>
      <c r="BK248" s="230">
        <f>ROUND(I248*H248,2)</f>
        <v>0</v>
      </c>
      <c r="BL248" s="22" t="s">
        <v>155</v>
      </c>
      <c r="BM248" s="22" t="s">
        <v>1236</v>
      </c>
    </row>
    <row r="249" s="11" customFormat="1">
      <c r="B249" s="231"/>
      <c r="C249" s="232"/>
      <c r="D249" s="233" t="s">
        <v>164</v>
      </c>
      <c r="E249" s="234" t="s">
        <v>23</v>
      </c>
      <c r="F249" s="235" t="s">
        <v>1237</v>
      </c>
      <c r="G249" s="232"/>
      <c r="H249" s="236">
        <v>6</v>
      </c>
      <c r="I249" s="237"/>
      <c r="J249" s="232"/>
      <c r="K249" s="232"/>
      <c r="L249" s="238"/>
      <c r="M249" s="239"/>
      <c r="N249" s="240"/>
      <c r="O249" s="240"/>
      <c r="P249" s="240"/>
      <c r="Q249" s="240"/>
      <c r="R249" s="240"/>
      <c r="S249" s="240"/>
      <c r="T249" s="241"/>
      <c r="AT249" s="242" t="s">
        <v>164</v>
      </c>
      <c r="AU249" s="242" t="s">
        <v>85</v>
      </c>
      <c r="AV249" s="11" t="s">
        <v>85</v>
      </c>
      <c r="AW249" s="11" t="s">
        <v>38</v>
      </c>
      <c r="AX249" s="11" t="s">
        <v>83</v>
      </c>
      <c r="AY249" s="242" t="s">
        <v>147</v>
      </c>
    </row>
    <row r="250" s="1" customFormat="1" ht="16.5" customHeight="1">
      <c r="B250" s="44"/>
      <c r="C250" s="243" t="s">
        <v>559</v>
      </c>
      <c r="D250" s="243" t="s">
        <v>270</v>
      </c>
      <c r="E250" s="244" t="s">
        <v>316</v>
      </c>
      <c r="F250" s="245" t="s">
        <v>317</v>
      </c>
      <c r="G250" s="246" t="s">
        <v>200</v>
      </c>
      <c r="H250" s="247">
        <v>3</v>
      </c>
      <c r="I250" s="248"/>
      <c r="J250" s="249">
        <f>ROUND(I250*H250,2)</f>
        <v>0</v>
      </c>
      <c r="K250" s="245" t="s">
        <v>154</v>
      </c>
      <c r="L250" s="250"/>
      <c r="M250" s="251" t="s">
        <v>23</v>
      </c>
      <c r="N250" s="252" t="s">
        <v>46</v>
      </c>
      <c r="O250" s="45"/>
      <c r="P250" s="228">
        <f>O250*H250</f>
        <v>0</v>
      </c>
      <c r="Q250" s="228">
        <v>0.0012999999999999999</v>
      </c>
      <c r="R250" s="228">
        <f>Q250*H250</f>
        <v>0.0038999999999999998</v>
      </c>
      <c r="S250" s="228">
        <v>0</v>
      </c>
      <c r="T250" s="229">
        <f>S250*H250</f>
        <v>0</v>
      </c>
      <c r="AR250" s="22" t="s">
        <v>186</v>
      </c>
      <c r="AT250" s="22" t="s">
        <v>270</v>
      </c>
      <c r="AU250" s="22" t="s">
        <v>85</v>
      </c>
      <c r="AY250" s="22" t="s">
        <v>147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22" t="s">
        <v>83</v>
      </c>
      <c r="BK250" s="230">
        <f>ROUND(I250*H250,2)</f>
        <v>0</v>
      </c>
      <c r="BL250" s="22" t="s">
        <v>155</v>
      </c>
      <c r="BM250" s="22" t="s">
        <v>1238</v>
      </c>
    </row>
    <row r="251" s="11" customFormat="1">
      <c r="B251" s="231"/>
      <c r="C251" s="232"/>
      <c r="D251" s="233" t="s">
        <v>164</v>
      </c>
      <c r="E251" s="234" t="s">
        <v>23</v>
      </c>
      <c r="F251" s="235" t="s">
        <v>1239</v>
      </c>
      <c r="G251" s="232"/>
      <c r="H251" s="236">
        <v>3</v>
      </c>
      <c r="I251" s="237"/>
      <c r="J251" s="232"/>
      <c r="K251" s="232"/>
      <c r="L251" s="238"/>
      <c r="M251" s="239"/>
      <c r="N251" s="240"/>
      <c r="O251" s="240"/>
      <c r="P251" s="240"/>
      <c r="Q251" s="240"/>
      <c r="R251" s="240"/>
      <c r="S251" s="240"/>
      <c r="T251" s="241"/>
      <c r="AT251" s="242" t="s">
        <v>164</v>
      </c>
      <c r="AU251" s="242" t="s">
        <v>85</v>
      </c>
      <c r="AV251" s="11" t="s">
        <v>85</v>
      </c>
      <c r="AW251" s="11" t="s">
        <v>38</v>
      </c>
      <c r="AX251" s="11" t="s">
        <v>83</v>
      </c>
      <c r="AY251" s="242" t="s">
        <v>147</v>
      </c>
    </row>
    <row r="252" s="1" customFormat="1" ht="16.5" customHeight="1">
      <c r="B252" s="44"/>
      <c r="C252" s="243" t="s">
        <v>564</v>
      </c>
      <c r="D252" s="243" t="s">
        <v>270</v>
      </c>
      <c r="E252" s="244" t="s">
        <v>329</v>
      </c>
      <c r="F252" s="245" t="s">
        <v>330</v>
      </c>
      <c r="G252" s="246" t="s">
        <v>295</v>
      </c>
      <c r="H252" s="247">
        <v>12</v>
      </c>
      <c r="I252" s="248"/>
      <c r="J252" s="249">
        <f>ROUND(I252*H252,2)</f>
        <v>0</v>
      </c>
      <c r="K252" s="245" t="s">
        <v>23</v>
      </c>
      <c r="L252" s="250"/>
      <c r="M252" s="251" t="s">
        <v>23</v>
      </c>
      <c r="N252" s="252" t="s">
        <v>46</v>
      </c>
      <c r="O252" s="45"/>
      <c r="P252" s="228">
        <f>O252*H252</f>
        <v>0</v>
      </c>
      <c r="Q252" s="228">
        <v>0.0033300000000000001</v>
      </c>
      <c r="R252" s="228">
        <f>Q252*H252</f>
        <v>0.039960000000000002</v>
      </c>
      <c r="S252" s="228">
        <v>0</v>
      </c>
      <c r="T252" s="229">
        <f>S252*H252</f>
        <v>0</v>
      </c>
      <c r="AR252" s="22" t="s">
        <v>186</v>
      </c>
      <c r="AT252" s="22" t="s">
        <v>270</v>
      </c>
      <c r="AU252" s="22" t="s">
        <v>85</v>
      </c>
      <c r="AY252" s="22" t="s">
        <v>147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22" t="s">
        <v>83</v>
      </c>
      <c r="BK252" s="230">
        <f>ROUND(I252*H252,2)</f>
        <v>0</v>
      </c>
      <c r="BL252" s="22" t="s">
        <v>155</v>
      </c>
      <c r="BM252" s="22" t="s">
        <v>1240</v>
      </c>
    </row>
    <row r="253" s="11" customFormat="1">
      <c r="B253" s="231"/>
      <c r="C253" s="232"/>
      <c r="D253" s="233" t="s">
        <v>164</v>
      </c>
      <c r="E253" s="234" t="s">
        <v>23</v>
      </c>
      <c r="F253" s="235" t="s">
        <v>203</v>
      </c>
      <c r="G253" s="232"/>
      <c r="H253" s="236">
        <v>12</v>
      </c>
      <c r="I253" s="237"/>
      <c r="J253" s="232"/>
      <c r="K253" s="232"/>
      <c r="L253" s="238"/>
      <c r="M253" s="239"/>
      <c r="N253" s="240"/>
      <c r="O253" s="240"/>
      <c r="P253" s="240"/>
      <c r="Q253" s="240"/>
      <c r="R253" s="240"/>
      <c r="S253" s="240"/>
      <c r="T253" s="241"/>
      <c r="AT253" s="242" t="s">
        <v>164</v>
      </c>
      <c r="AU253" s="242" t="s">
        <v>85</v>
      </c>
      <c r="AV253" s="11" t="s">
        <v>85</v>
      </c>
      <c r="AW253" s="11" t="s">
        <v>38</v>
      </c>
      <c r="AX253" s="11" t="s">
        <v>83</v>
      </c>
      <c r="AY253" s="242" t="s">
        <v>147</v>
      </c>
    </row>
    <row r="254" s="1" customFormat="1" ht="16.5" customHeight="1">
      <c r="B254" s="44"/>
      <c r="C254" s="243" t="s">
        <v>568</v>
      </c>
      <c r="D254" s="243" t="s">
        <v>270</v>
      </c>
      <c r="E254" s="244" t="s">
        <v>1241</v>
      </c>
      <c r="F254" s="245" t="s">
        <v>1242</v>
      </c>
      <c r="G254" s="246" t="s">
        <v>295</v>
      </c>
      <c r="H254" s="247">
        <v>6</v>
      </c>
      <c r="I254" s="248"/>
      <c r="J254" s="249">
        <f>ROUND(I254*H254,2)</f>
        <v>0</v>
      </c>
      <c r="K254" s="245" t="s">
        <v>23</v>
      </c>
      <c r="L254" s="250"/>
      <c r="M254" s="251" t="s">
        <v>23</v>
      </c>
      <c r="N254" s="252" t="s">
        <v>46</v>
      </c>
      <c r="O254" s="45"/>
      <c r="P254" s="228">
        <f>O254*H254</f>
        <v>0</v>
      </c>
      <c r="Q254" s="228">
        <v>0.0011299999999999999</v>
      </c>
      <c r="R254" s="228">
        <f>Q254*H254</f>
        <v>0.0067799999999999996</v>
      </c>
      <c r="S254" s="228">
        <v>0</v>
      </c>
      <c r="T254" s="229">
        <f>S254*H254</f>
        <v>0</v>
      </c>
      <c r="AR254" s="22" t="s">
        <v>186</v>
      </c>
      <c r="AT254" s="22" t="s">
        <v>270</v>
      </c>
      <c r="AU254" s="22" t="s">
        <v>85</v>
      </c>
      <c r="AY254" s="22" t="s">
        <v>147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22" t="s">
        <v>83</v>
      </c>
      <c r="BK254" s="230">
        <f>ROUND(I254*H254,2)</f>
        <v>0</v>
      </c>
      <c r="BL254" s="22" t="s">
        <v>155</v>
      </c>
      <c r="BM254" s="22" t="s">
        <v>1243</v>
      </c>
    </row>
    <row r="255" s="1" customFormat="1" ht="38.25" customHeight="1">
      <c r="B255" s="44"/>
      <c r="C255" s="219" t="s">
        <v>573</v>
      </c>
      <c r="D255" s="219" t="s">
        <v>150</v>
      </c>
      <c r="E255" s="220" t="s">
        <v>1244</v>
      </c>
      <c r="F255" s="221" t="s">
        <v>1245</v>
      </c>
      <c r="G255" s="222" t="s">
        <v>168</v>
      </c>
      <c r="H255" s="223">
        <v>0.38400000000000001</v>
      </c>
      <c r="I255" s="224"/>
      <c r="J255" s="225">
        <f>ROUND(I255*H255,2)</f>
        <v>0</v>
      </c>
      <c r="K255" s="221" t="s">
        <v>154</v>
      </c>
      <c r="L255" s="70"/>
      <c r="M255" s="226" t="s">
        <v>23</v>
      </c>
      <c r="N255" s="227" t="s">
        <v>46</v>
      </c>
      <c r="O255" s="45"/>
      <c r="P255" s="228">
        <f>O255*H255</f>
        <v>0</v>
      </c>
      <c r="Q255" s="228">
        <v>0</v>
      </c>
      <c r="R255" s="228">
        <f>Q255*H255</f>
        <v>0</v>
      </c>
      <c r="S255" s="228">
        <v>1.671</v>
      </c>
      <c r="T255" s="229">
        <f>S255*H255</f>
        <v>0.64166400000000001</v>
      </c>
      <c r="AR255" s="22" t="s">
        <v>155</v>
      </c>
      <c r="AT255" s="22" t="s">
        <v>150</v>
      </c>
      <c r="AU255" s="22" t="s">
        <v>85</v>
      </c>
      <c r="AY255" s="22" t="s">
        <v>147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22" t="s">
        <v>83</v>
      </c>
      <c r="BK255" s="230">
        <f>ROUND(I255*H255,2)</f>
        <v>0</v>
      </c>
      <c r="BL255" s="22" t="s">
        <v>155</v>
      </c>
      <c r="BM255" s="22" t="s">
        <v>1246</v>
      </c>
    </row>
    <row r="256" s="11" customFormat="1">
      <c r="B256" s="231"/>
      <c r="C256" s="232"/>
      <c r="D256" s="233" t="s">
        <v>164</v>
      </c>
      <c r="E256" s="234" t="s">
        <v>23</v>
      </c>
      <c r="F256" s="235" t="s">
        <v>1247</v>
      </c>
      <c r="G256" s="232"/>
      <c r="H256" s="236">
        <v>0.38400000000000001</v>
      </c>
      <c r="I256" s="237"/>
      <c r="J256" s="232"/>
      <c r="K256" s="232"/>
      <c r="L256" s="238"/>
      <c r="M256" s="239"/>
      <c r="N256" s="240"/>
      <c r="O256" s="240"/>
      <c r="P256" s="240"/>
      <c r="Q256" s="240"/>
      <c r="R256" s="240"/>
      <c r="S256" s="240"/>
      <c r="T256" s="241"/>
      <c r="AT256" s="242" t="s">
        <v>164</v>
      </c>
      <c r="AU256" s="242" t="s">
        <v>85</v>
      </c>
      <c r="AV256" s="11" t="s">
        <v>85</v>
      </c>
      <c r="AW256" s="11" t="s">
        <v>38</v>
      </c>
      <c r="AX256" s="11" t="s">
        <v>83</v>
      </c>
      <c r="AY256" s="242" t="s">
        <v>147</v>
      </c>
    </row>
    <row r="257" s="1" customFormat="1" ht="25.5" customHeight="1">
      <c r="B257" s="44"/>
      <c r="C257" s="219" t="s">
        <v>579</v>
      </c>
      <c r="D257" s="219" t="s">
        <v>150</v>
      </c>
      <c r="E257" s="220" t="s">
        <v>1248</v>
      </c>
      <c r="F257" s="221" t="s">
        <v>1249</v>
      </c>
      <c r="G257" s="222" t="s">
        <v>153</v>
      </c>
      <c r="H257" s="223">
        <v>1.4299999999999999</v>
      </c>
      <c r="I257" s="224"/>
      <c r="J257" s="225">
        <f>ROUND(I257*H257,2)</f>
        <v>0</v>
      </c>
      <c r="K257" s="221" t="s">
        <v>154</v>
      </c>
      <c r="L257" s="70"/>
      <c r="M257" s="226" t="s">
        <v>23</v>
      </c>
      <c r="N257" s="227" t="s">
        <v>46</v>
      </c>
      <c r="O257" s="45"/>
      <c r="P257" s="228">
        <f>O257*H257</f>
        <v>0</v>
      </c>
      <c r="Q257" s="228">
        <v>0</v>
      </c>
      <c r="R257" s="228">
        <f>Q257*H257</f>
        <v>0</v>
      </c>
      <c r="S257" s="228">
        <v>0.082000000000000003</v>
      </c>
      <c r="T257" s="229">
        <f>S257*H257</f>
        <v>0.11726</v>
      </c>
      <c r="AR257" s="22" t="s">
        <v>155</v>
      </c>
      <c r="AT257" s="22" t="s">
        <v>150</v>
      </c>
      <c r="AU257" s="22" t="s">
        <v>85</v>
      </c>
      <c r="AY257" s="22" t="s">
        <v>147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22" t="s">
        <v>83</v>
      </c>
      <c r="BK257" s="230">
        <f>ROUND(I257*H257,2)</f>
        <v>0</v>
      </c>
      <c r="BL257" s="22" t="s">
        <v>155</v>
      </c>
      <c r="BM257" s="22" t="s">
        <v>1250</v>
      </c>
    </row>
    <row r="258" s="11" customFormat="1">
      <c r="B258" s="231"/>
      <c r="C258" s="232"/>
      <c r="D258" s="233" t="s">
        <v>164</v>
      </c>
      <c r="E258" s="234" t="s">
        <v>23</v>
      </c>
      <c r="F258" s="235" t="s">
        <v>1251</v>
      </c>
      <c r="G258" s="232"/>
      <c r="H258" s="236">
        <v>1.4299999999999999</v>
      </c>
      <c r="I258" s="237"/>
      <c r="J258" s="232"/>
      <c r="K258" s="232"/>
      <c r="L258" s="238"/>
      <c r="M258" s="239"/>
      <c r="N258" s="240"/>
      <c r="O258" s="240"/>
      <c r="P258" s="240"/>
      <c r="Q258" s="240"/>
      <c r="R258" s="240"/>
      <c r="S258" s="240"/>
      <c r="T258" s="241"/>
      <c r="AT258" s="242" t="s">
        <v>164</v>
      </c>
      <c r="AU258" s="242" t="s">
        <v>85</v>
      </c>
      <c r="AV258" s="11" t="s">
        <v>85</v>
      </c>
      <c r="AW258" s="11" t="s">
        <v>38</v>
      </c>
      <c r="AX258" s="11" t="s">
        <v>83</v>
      </c>
      <c r="AY258" s="242" t="s">
        <v>147</v>
      </c>
    </row>
    <row r="259" s="1" customFormat="1" ht="25.5" customHeight="1">
      <c r="B259" s="44"/>
      <c r="C259" s="219" t="s">
        <v>584</v>
      </c>
      <c r="D259" s="219" t="s">
        <v>150</v>
      </c>
      <c r="E259" s="220" t="s">
        <v>1252</v>
      </c>
      <c r="F259" s="221" t="s">
        <v>1253</v>
      </c>
      <c r="G259" s="222" t="s">
        <v>168</v>
      </c>
      <c r="H259" s="223">
        <v>0.49099999999999999</v>
      </c>
      <c r="I259" s="224"/>
      <c r="J259" s="225">
        <f>ROUND(I259*H259,2)</f>
        <v>0</v>
      </c>
      <c r="K259" s="221" t="s">
        <v>154</v>
      </c>
      <c r="L259" s="70"/>
      <c r="M259" s="226" t="s">
        <v>23</v>
      </c>
      <c r="N259" s="227" t="s">
        <v>46</v>
      </c>
      <c r="O259" s="45"/>
      <c r="P259" s="228">
        <f>O259*H259</f>
        <v>0</v>
      </c>
      <c r="Q259" s="228">
        <v>0</v>
      </c>
      <c r="R259" s="228">
        <f>Q259*H259</f>
        <v>0</v>
      </c>
      <c r="S259" s="228">
        <v>2.2000000000000002</v>
      </c>
      <c r="T259" s="229">
        <f>S259*H259</f>
        <v>1.0802000000000001</v>
      </c>
      <c r="AR259" s="22" t="s">
        <v>155</v>
      </c>
      <c r="AT259" s="22" t="s">
        <v>150</v>
      </c>
      <c r="AU259" s="22" t="s">
        <v>85</v>
      </c>
      <c r="AY259" s="22" t="s">
        <v>147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22" t="s">
        <v>83</v>
      </c>
      <c r="BK259" s="230">
        <f>ROUND(I259*H259,2)</f>
        <v>0</v>
      </c>
      <c r="BL259" s="22" t="s">
        <v>155</v>
      </c>
      <c r="BM259" s="22" t="s">
        <v>1254</v>
      </c>
    </row>
    <row r="260" s="11" customFormat="1">
      <c r="B260" s="231"/>
      <c r="C260" s="232"/>
      <c r="D260" s="233" t="s">
        <v>164</v>
      </c>
      <c r="E260" s="234" t="s">
        <v>23</v>
      </c>
      <c r="F260" s="235" t="s">
        <v>1255</v>
      </c>
      <c r="G260" s="232"/>
      <c r="H260" s="236">
        <v>0.49099999999999999</v>
      </c>
      <c r="I260" s="237"/>
      <c r="J260" s="232"/>
      <c r="K260" s="232"/>
      <c r="L260" s="238"/>
      <c r="M260" s="239"/>
      <c r="N260" s="240"/>
      <c r="O260" s="240"/>
      <c r="P260" s="240"/>
      <c r="Q260" s="240"/>
      <c r="R260" s="240"/>
      <c r="S260" s="240"/>
      <c r="T260" s="241"/>
      <c r="AT260" s="242" t="s">
        <v>164</v>
      </c>
      <c r="AU260" s="242" t="s">
        <v>85</v>
      </c>
      <c r="AV260" s="11" t="s">
        <v>85</v>
      </c>
      <c r="AW260" s="11" t="s">
        <v>38</v>
      </c>
      <c r="AX260" s="11" t="s">
        <v>83</v>
      </c>
      <c r="AY260" s="242" t="s">
        <v>147</v>
      </c>
    </row>
    <row r="261" s="1" customFormat="1" ht="25.5" customHeight="1">
      <c r="B261" s="44"/>
      <c r="C261" s="219" t="s">
        <v>589</v>
      </c>
      <c r="D261" s="219" t="s">
        <v>150</v>
      </c>
      <c r="E261" s="220" t="s">
        <v>1256</v>
      </c>
      <c r="F261" s="221" t="s">
        <v>1257</v>
      </c>
      <c r="G261" s="222" t="s">
        <v>153</v>
      </c>
      <c r="H261" s="223">
        <v>1.44</v>
      </c>
      <c r="I261" s="224"/>
      <c r="J261" s="225">
        <f>ROUND(I261*H261,2)</f>
        <v>0</v>
      </c>
      <c r="K261" s="221" t="s">
        <v>154</v>
      </c>
      <c r="L261" s="70"/>
      <c r="M261" s="226" t="s">
        <v>23</v>
      </c>
      <c r="N261" s="227" t="s">
        <v>46</v>
      </c>
      <c r="O261" s="45"/>
      <c r="P261" s="228">
        <f>O261*H261</f>
        <v>0</v>
      </c>
      <c r="Q261" s="228">
        <v>0</v>
      </c>
      <c r="R261" s="228">
        <f>Q261*H261</f>
        <v>0</v>
      </c>
      <c r="S261" s="228">
        <v>0.01</v>
      </c>
      <c r="T261" s="229">
        <f>S261*H261</f>
        <v>0.0144</v>
      </c>
      <c r="AR261" s="22" t="s">
        <v>155</v>
      </c>
      <c r="AT261" s="22" t="s">
        <v>150</v>
      </c>
      <c r="AU261" s="22" t="s">
        <v>85</v>
      </c>
      <c r="AY261" s="22" t="s">
        <v>147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22" t="s">
        <v>83</v>
      </c>
      <c r="BK261" s="230">
        <f>ROUND(I261*H261,2)</f>
        <v>0</v>
      </c>
      <c r="BL261" s="22" t="s">
        <v>155</v>
      </c>
      <c r="BM261" s="22" t="s">
        <v>1258</v>
      </c>
    </row>
    <row r="262" s="1" customFormat="1" ht="38.25" customHeight="1">
      <c r="B262" s="44"/>
      <c r="C262" s="219" t="s">
        <v>593</v>
      </c>
      <c r="D262" s="219" t="s">
        <v>150</v>
      </c>
      <c r="E262" s="220" t="s">
        <v>1259</v>
      </c>
      <c r="F262" s="221" t="s">
        <v>1260</v>
      </c>
      <c r="G262" s="222" t="s">
        <v>153</v>
      </c>
      <c r="H262" s="223">
        <v>1.44</v>
      </c>
      <c r="I262" s="224"/>
      <c r="J262" s="225">
        <f>ROUND(I262*H262,2)</f>
        <v>0</v>
      </c>
      <c r="K262" s="221" t="s">
        <v>154</v>
      </c>
      <c r="L262" s="70"/>
      <c r="M262" s="226" t="s">
        <v>23</v>
      </c>
      <c r="N262" s="227" t="s">
        <v>46</v>
      </c>
      <c r="O262" s="45"/>
      <c r="P262" s="228">
        <f>O262*H262</f>
        <v>0</v>
      </c>
      <c r="Q262" s="228">
        <v>0</v>
      </c>
      <c r="R262" s="228">
        <f>Q262*H262</f>
        <v>0</v>
      </c>
      <c r="S262" s="228">
        <v>0.016</v>
      </c>
      <c r="T262" s="229">
        <f>S262*H262</f>
        <v>0.023039999999999998</v>
      </c>
      <c r="AR262" s="22" t="s">
        <v>155</v>
      </c>
      <c r="AT262" s="22" t="s">
        <v>150</v>
      </c>
      <c r="AU262" s="22" t="s">
        <v>85</v>
      </c>
      <c r="AY262" s="22" t="s">
        <v>147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22" t="s">
        <v>83</v>
      </c>
      <c r="BK262" s="230">
        <f>ROUND(I262*H262,2)</f>
        <v>0</v>
      </c>
      <c r="BL262" s="22" t="s">
        <v>155</v>
      </c>
      <c r="BM262" s="22" t="s">
        <v>1261</v>
      </c>
    </row>
    <row r="263" s="11" customFormat="1">
      <c r="B263" s="231"/>
      <c r="C263" s="232"/>
      <c r="D263" s="233" t="s">
        <v>164</v>
      </c>
      <c r="E263" s="234" t="s">
        <v>23</v>
      </c>
      <c r="F263" s="235" t="s">
        <v>1262</v>
      </c>
      <c r="G263" s="232"/>
      <c r="H263" s="236">
        <v>1.44</v>
      </c>
      <c r="I263" s="237"/>
      <c r="J263" s="232"/>
      <c r="K263" s="232"/>
      <c r="L263" s="238"/>
      <c r="M263" s="239"/>
      <c r="N263" s="240"/>
      <c r="O263" s="240"/>
      <c r="P263" s="240"/>
      <c r="Q263" s="240"/>
      <c r="R263" s="240"/>
      <c r="S263" s="240"/>
      <c r="T263" s="241"/>
      <c r="AT263" s="242" t="s">
        <v>164</v>
      </c>
      <c r="AU263" s="242" t="s">
        <v>85</v>
      </c>
      <c r="AV263" s="11" t="s">
        <v>85</v>
      </c>
      <c r="AW263" s="11" t="s">
        <v>38</v>
      </c>
      <c r="AX263" s="11" t="s">
        <v>83</v>
      </c>
      <c r="AY263" s="242" t="s">
        <v>147</v>
      </c>
    </row>
    <row r="264" s="1" customFormat="1" ht="38.25" customHeight="1">
      <c r="B264" s="44"/>
      <c r="C264" s="219" t="s">
        <v>597</v>
      </c>
      <c r="D264" s="219" t="s">
        <v>150</v>
      </c>
      <c r="E264" s="220" t="s">
        <v>1263</v>
      </c>
      <c r="F264" s="221" t="s">
        <v>1264</v>
      </c>
      <c r="G264" s="222" t="s">
        <v>153</v>
      </c>
      <c r="H264" s="223">
        <v>525.70000000000005</v>
      </c>
      <c r="I264" s="224"/>
      <c r="J264" s="225">
        <f>ROUND(I264*H264,2)</f>
        <v>0</v>
      </c>
      <c r="K264" s="221" t="s">
        <v>154</v>
      </c>
      <c r="L264" s="70"/>
      <c r="M264" s="226" t="s">
        <v>23</v>
      </c>
      <c r="N264" s="227" t="s">
        <v>46</v>
      </c>
      <c r="O264" s="45"/>
      <c r="P264" s="228">
        <f>O264*H264</f>
        <v>0</v>
      </c>
      <c r="Q264" s="228">
        <v>0</v>
      </c>
      <c r="R264" s="228">
        <f>Q264*H264</f>
        <v>0</v>
      </c>
      <c r="S264" s="228">
        <v>0.0050000000000000001</v>
      </c>
      <c r="T264" s="229">
        <f>S264*H264</f>
        <v>2.6285000000000003</v>
      </c>
      <c r="AR264" s="22" t="s">
        <v>155</v>
      </c>
      <c r="AT264" s="22" t="s">
        <v>150</v>
      </c>
      <c r="AU264" s="22" t="s">
        <v>85</v>
      </c>
      <c r="AY264" s="22" t="s">
        <v>147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22" t="s">
        <v>83</v>
      </c>
      <c r="BK264" s="230">
        <f>ROUND(I264*H264,2)</f>
        <v>0</v>
      </c>
      <c r="BL264" s="22" t="s">
        <v>155</v>
      </c>
      <c r="BM264" s="22" t="s">
        <v>1265</v>
      </c>
    </row>
    <row r="265" s="11" customFormat="1">
      <c r="B265" s="231"/>
      <c r="C265" s="232"/>
      <c r="D265" s="233" t="s">
        <v>164</v>
      </c>
      <c r="E265" s="234" t="s">
        <v>23</v>
      </c>
      <c r="F265" s="235" t="s">
        <v>1266</v>
      </c>
      <c r="G265" s="232"/>
      <c r="H265" s="236">
        <v>525.70000000000005</v>
      </c>
      <c r="I265" s="237"/>
      <c r="J265" s="232"/>
      <c r="K265" s="232"/>
      <c r="L265" s="238"/>
      <c r="M265" s="239"/>
      <c r="N265" s="240"/>
      <c r="O265" s="240"/>
      <c r="P265" s="240"/>
      <c r="Q265" s="240"/>
      <c r="R265" s="240"/>
      <c r="S265" s="240"/>
      <c r="T265" s="241"/>
      <c r="AT265" s="242" t="s">
        <v>164</v>
      </c>
      <c r="AU265" s="242" t="s">
        <v>85</v>
      </c>
      <c r="AV265" s="11" t="s">
        <v>85</v>
      </c>
      <c r="AW265" s="11" t="s">
        <v>38</v>
      </c>
      <c r="AX265" s="11" t="s">
        <v>83</v>
      </c>
      <c r="AY265" s="242" t="s">
        <v>147</v>
      </c>
    </row>
    <row r="266" s="10" customFormat="1" ht="29.88" customHeight="1">
      <c r="B266" s="203"/>
      <c r="C266" s="204"/>
      <c r="D266" s="205" t="s">
        <v>74</v>
      </c>
      <c r="E266" s="217" t="s">
        <v>235</v>
      </c>
      <c r="F266" s="217" t="s">
        <v>236</v>
      </c>
      <c r="G266" s="204"/>
      <c r="H266" s="204"/>
      <c r="I266" s="207"/>
      <c r="J266" s="218">
        <f>BK266</f>
        <v>0</v>
      </c>
      <c r="K266" s="204"/>
      <c r="L266" s="209"/>
      <c r="M266" s="210"/>
      <c r="N266" s="211"/>
      <c r="O266" s="211"/>
      <c r="P266" s="212">
        <f>SUM(P267:P271)</f>
        <v>0</v>
      </c>
      <c r="Q266" s="211"/>
      <c r="R266" s="212">
        <f>SUM(R267:R271)</f>
        <v>0</v>
      </c>
      <c r="S266" s="211"/>
      <c r="T266" s="213">
        <f>SUM(T267:T271)</f>
        <v>0</v>
      </c>
      <c r="AR266" s="214" t="s">
        <v>83</v>
      </c>
      <c r="AT266" s="215" t="s">
        <v>74</v>
      </c>
      <c r="AU266" s="215" t="s">
        <v>83</v>
      </c>
      <c r="AY266" s="214" t="s">
        <v>147</v>
      </c>
      <c r="BK266" s="216">
        <f>SUM(BK267:BK271)</f>
        <v>0</v>
      </c>
    </row>
    <row r="267" s="1" customFormat="1" ht="25.5" customHeight="1">
      <c r="B267" s="44"/>
      <c r="C267" s="219" t="s">
        <v>601</v>
      </c>
      <c r="D267" s="219" t="s">
        <v>150</v>
      </c>
      <c r="E267" s="220" t="s">
        <v>238</v>
      </c>
      <c r="F267" s="221" t="s">
        <v>239</v>
      </c>
      <c r="G267" s="222" t="s">
        <v>240</v>
      </c>
      <c r="H267" s="223">
        <v>43.140000000000001</v>
      </c>
      <c r="I267" s="224"/>
      <c r="J267" s="225">
        <f>ROUND(I267*H267,2)</f>
        <v>0</v>
      </c>
      <c r="K267" s="221" t="s">
        <v>154</v>
      </c>
      <c r="L267" s="70"/>
      <c r="M267" s="226" t="s">
        <v>23</v>
      </c>
      <c r="N267" s="227" t="s">
        <v>46</v>
      </c>
      <c r="O267" s="45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AR267" s="22" t="s">
        <v>155</v>
      </c>
      <c r="AT267" s="22" t="s">
        <v>150</v>
      </c>
      <c r="AU267" s="22" t="s">
        <v>85</v>
      </c>
      <c r="AY267" s="22" t="s">
        <v>147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22" t="s">
        <v>83</v>
      </c>
      <c r="BK267" s="230">
        <f>ROUND(I267*H267,2)</f>
        <v>0</v>
      </c>
      <c r="BL267" s="22" t="s">
        <v>155</v>
      </c>
      <c r="BM267" s="22" t="s">
        <v>1267</v>
      </c>
    </row>
    <row r="268" s="1" customFormat="1" ht="25.5" customHeight="1">
      <c r="B268" s="44"/>
      <c r="C268" s="219" t="s">
        <v>606</v>
      </c>
      <c r="D268" s="219" t="s">
        <v>150</v>
      </c>
      <c r="E268" s="220" t="s">
        <v>243</v>
      </c>
      <c r="F268" s="221" t="s">
        <v>244</v>
      </c>
      <c r="G268" s="222" t="s">
        <v>240</v>
      </c>
      <c r="H268" s="223">
        <v>43.140000000000001</v>
      </c>
      <c r="I268" s="224"/>
      <c r="J268" s="225">
        <f>ROUND(I268*H268,2)</f>
        <v>0</v>
      </c>
      <c r="K268" s="221" t="s">
        <v>154</v>
      </c>
      <c r="L268" s="70"/>
      <c r="M268" s="226" t="s">
        <v>23</v>
      </c>
      <c r="N268" s="227" t="s">
        <v>46</v>
      </c>
      <c r="O268" s="45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AR268" s="22" t="s">
        <v>155</v>
      </c>
      <c r="AT268" s="22" t="s">
        <v>150</v>
      </c>
      <c r="AU268" s="22" t="s">
        <v>85</v>
      </c>
      <c r="AY268" s="22" t="s">
        <v>147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22" t="s">
        <v>83</v>
      </c>
      <c r="BK268" s="230">
        <f>ROUND(I268*H268,2)</f>
        <v>0</v>
      </c>
      <c r="BL268" s="22" t="s">
        <v>155</v>
      </c>
      <c r="BM268" s="22" t="s">
        <v>1268</v>
      </c>
    </row>
    <row r="269" s="1" customFormat="1" ht="25.5" customHeight="1">
      <c r="B269" s="44"/>
      <c r="C269" s="219" t="s">
        <v>611</v>
      </c>
      <c r="D269" s="219" t="s">
        <v>150</v>
      </c>
      <c r="E269" s="220" t="s">
        <v>246</v>
      </c>
      <c r="F269" s="221" t="s">
        <v>247</v>
      </c>
      <c r="G269" s="222" t="s">
        <v>240</v>
      </c>
      <c r="H269" s="223">
        <v>431.39999999999998</v>
      </c>
      <c r="I269" s="224"/>
      <c r="J269" s="225">
        <f>ROUND(I269*H269,2)</f>
        <v>0</v>
      </c>
      <c r="K269" s="221" t="s">
        <v>154</v>
      </c>
      <c r="L269" s="70"/>
      <c r="M269" s="226" t="s">
        <v>23</v>
      </c>
      <c r="N269" s="227" t="s">
        <v>46</v>
      </c>
      <c r="O269" s="45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AR269" s="22" t="s">
        <v>155</v>
      </c>
      <c r="AT269" s="22" t="s">
        <v>150</v>
      </c>
      <c r="AU269" s="22" t="s">
        <v>85</v>
      </c>
      <c r="AY269" s="22" t="s">
        <v>147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22" t="s">
        <v>83</v>
      </c>
      <c r="BK269" s="230">
        <f>ROUND(I269*H269,2)</f>
        <v>0</v>
      </c>
      <c r="BL269" s="22" t="s">
        <v>155</v>
      </c>
      <c r="BM269" s="22" t="s">
        <v>1269</v>
      </c>
    </row>
    <row r="270" s="11" customFormat="1">
      <c r="B270" s="231"/>
      <c r="C270" s="232"/>
      <c r="D270" s="233" t="s">
        <v>164</v>
      </c>
      <c r="E270" s="232"/>
      <c r="F270" s="235" t="s">
        <v>1270</v>
      </c>
      <c r="G270" s="232"/>
      <c r="H270" s="236">
        <v>431.39999999999998</v>
      </c>
      <c r="I270" s="237"/>
      <c r="J270" s="232"/>
      <c r="K270" s="232"/>
      <c r="L270" s="238"/>
      <c r="M270" s="239"/>
      <c r="N270" s="240"/>
      <c r="O270" s="240"/>
      <c r="P270" s="240"/>
      <c r="Q270" s="240"/>
      <c r="R270" s="240"/>
      <c r="S270" s="240"/>
      <c r="T270" s="241"/>
      <c r="AT270" s="242" t="s">
        <v>164</v>
      </c>
      <c r="AU270" s="242" t="s">
        <v>85</v>
      </c>
      <c r="AV270" s="11" t="s">
        <v>85</v>
      </c>
      <c r="AW270" s="11" t="s">
        <v>6</v>
      </c>
      <c r="AX270" s="11" t="s">
        <v>83</v>
      </c>
      <c r="AY270" s="242" t="s">
        <v>147</v>
      </c>
    </row>
    <row r="271" s="1" customFormat="1" ht="38.25" customHeight="1">
      <c r="B271" s="44"/>
      <c r="C271" s="219" t="s">
        <v>615</v>
      </c>
      <c r="D271" s="219" t="s">
        <v>150</v>
      </c>
      <c r="E271" s="220" t="s">
        <v>251</v>
      </c>
      <c r="F271" s="221" t="s">
        <v>252</v>
      </c>
      <c r="G271" s="222" t="s">
        <v>240</v>
      </c>
      <c r="H271" s="223">
        <v>75.525999999999996</v>
      </c>
      <c r="I271" s="224"/>
      <c r="J271" s="225">
        <f>ROUND(I271*H271,2)</f>
        <v>0</v>
      </c>
      <c r="K271" s="221" t="s">
        <v>154</v>
      </c>
      <c r="L271" s="70"/>
      <c r="M271" s="226" t="s">
        <v>23</v>
      </c>
      <c r="N271" s="227" t="s">
        <v>46</v>
      </c>
      <c r="O271" s="45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AR271" s="22" t="s">
        <v>155</v>
      </c>
      <c r="AT271" s="22" t="s">
        <v>150</v>
      </c>
      <c r="AU271" s="22" t="s">
        <v>85</v>
      </c>
      <c r="AY271" s="22" t="s">
        <v>147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22" t="s">
        <v>83</v>
      </c>
      <c r="BK271" s="230">
        <f>ROUND(I271*H271,2)</f>
        <v>0</v>
      </c>
      <c r="BL271" s="22" t="s">
        <v>155</v>
      </c>
      <c r="BM271" s="22" t="s">
        <v>1271</v>
      </c>
    </row>
    <row r="272" s="10" customFormat="1" ht="29.88" customHeight="1">
      <c r="B272" s="203"/>
      <c r="C272" s="204"/>
      <c r="D272" s="205" t="s">
        <v>74</v>
      </c>
      <c r="E272" s="217" t="s">
        <v>254</v>
      </c>
      <c r="F272" s="217" t="s">
        <v>255</v>
      </c>
      <c r="G272" s="204"/>
      <c r="H272" s="204"/>
      <c r="I272" s="207"/>
      <c r="J272" s="218">
        <f>BK272</f>
        <v>0</v>
      </c>
      <c r="K272" s="204"/>
      <c r="L272" s="209"/>
      <c r="M272" s="210"/>
      <c r="N272" s="211"/>
      <c r="O272" s="211"/>
      <c r="P272" s="212">
        <f>P273</f>
        <v>0</v>
      </c>
      <c r="Q272" s="211"/>
      <c r="R272" s="212">
        <f>R273</f>
        <v>0</v>
      </c>
      <c r="S272" s="211"/>
      <c r="T272" s="213">
        <f>T273</f>
        <v>0</v>
      </c>
      <c r="AR272" s="214" t="s">
        <v>83</v>
      </c>
      <c r="AT272" s="215" t="s">
        <v>74</v>
      </c>
      <c r="AU272" s="215" t="s">
        <v>83</v>
      </c>
      <c r="AY272" s="214" t="s">
        <v>147</v>
      </c>
      <c r="BK272" s="216">
        <f>BK273</f>
        <v>0</v>
      </c>
    </row>
    <row r="273" s="1" customFormat="1" ht="38.25" customHeight="1">
      <c r="B273" s="44"/>
      <c r="C273" s="219" t="s">
        <v>620</v>
      </c>
      <c r="D273" s="219" t="s">
        <v>150</v>
      </c>
      <c r="E273" s="220" t="s">
        <v>257</v>
      </c>
      <c r="F273" s="221" t="s">
        <v>258</v>
      </c>
      <c r="G273" s="222" t="s">
        <v>240</v>
      </c>
      <c r="H273" s="223">
        <v>74.084999999999994</v>
      </c>
      <c r="I273" s="224"/>
      <c r="J273" s="225">
        <f>ROUND(I273*H273,2)</f>
        <v>0</v>
      </c>
      <c r="K273" s="221" t="s">
        <v>154</v>
      </c>
      <c r="L273" s="70"/>
      <c r="M273" s="226" t="s">
        <v>23</v>
      </c>
      <c r="N273" s="227" t="s">
        <v>46</v>
      </c>
      <c r="O273" s="45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AR273" s="22" t="s">
        <v>155</v>
      </c>
      <c r="AT273" s="22" t="s">
        <v>150</v>
      </c>
      <c r="AU273" s="22" t="s">
        <v>85</v>
      </c>
      <c r="AY273" s="22" t="s">
        <v>147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22" t="s">
        <v>83</v>
      </c>
      <c r="BK273" s="230">
        <f>ROUND(I273*H273,2)</f>
        <v>0</v>
      </c>
      <c r="BL273" s="22" t="s">
        <v>155</v>
      </c>
      <c r="BM273" s="22" t="s">
        <v>1272</v>
      </c>
    </row>
    <row r="274" s="10" customFormat="1" ht="37.44" customHeight="1">
      <c r="B274" s="203"/>
      <c r="C274" s="204"/>
      <c r="D274" s="205" t="s">
        <v>74</v>
      </c>
      <c r="E274" s="206" t="s">
        <v>260</v>
      </c>
      <c r="F274" s="206" t="s">
        <v>261</v>
      </c>
      <c r="G274" s="204"/>
      <c r="H274" s="204"/>
      <c r="I274" s="207"/>
      <c r="J274" s="208">
        <f>BK274</f>
        <v>0</v>
      </c>
      <c r="K274" s="204"/>
      <c r="L274" s="209"/>
      <c r="M274" s="210"/>
      <c r="N274" s="211"/>
      <c r="O274" s="211"/>
      <c r="P274" s="212">
        <f>P275+P295+P301+P311+P321+P334+P344+P373+P403+P416+P424</f>
        <v>0</v>
      </c>
      <c r="Q274" s="211"/>
      <c r="R274" s="212">
        <f>R275+R295+R301+R311+R321+R334+R344+R373+R403+R416+R424</f>
        <v>1.4632719600000002</v>
      </c>
      <c r="S274" s="211"/>
      <c r="T274" s="213">
        <f>T275+T295+T301+T311+T321+T334+T344+T373+T403+T416+T424</f>
        <v>2.1013183999999998</v>
      </c>
      <c r="AR274" s="214" t="s">
        <v>85</v>
      </c>
      <c r="AT274" s="215" t="s">
        <v>74</v>
      </c>
      <c r="AU274" s="215" t="s">
        <v>75</v>
      </c>
      <c r="AY274" s="214" t="s">
        <v>147</v>
      </c>
      <c r="BK274" s="216">
        <f>BK275+BK295+BK301+BK311+BK321+BK334+BK344+BK373+BK403+BK416+BK424</f>
        <v>0</v>
      </c>
    </row>
    <row r="275" s="10" customFormat="1" ht="19.92" customHeight="1">
      <c r="B275" s="203"/>
      <c r="C275" s="204"/>
      <c r="D275" s="205" t="s">
        <v>74</v>
      </c>
      <c r="E275" s="217" t="s">
        <v>1273</v>
      </c>
      <c r="F275" s="217" t="s">
        <v>1274</v>
      </c>
      <c r="G275" s="204"/>
      <c r="H275" s="204"/>
      <c r="I275" s="207"/>
      <c r="J275" s="218">
        <f>BK275</f>
        <v>0</v>
      </c>
      <c r="K275" s="204"/>
      <c r="L275" s="209"/>
      <c r="M275" s="210"/>
      <c r="N275" s="211"/>
      <c r="O275" s="211"/>
      <c r="P275" s="212">
        <f>SUM(P276:P294)</f>
        <v>0</v>
      </c>
      <c r="Q275" s="211"/>
      <c r="R275" s="212">
        <f>SUM(R276:R294)</f>
        <v>0.1089318</v>
      </c>
      <c r="S275" s="211"/>
      <c r="T275" s="213">
        <f>SUM(T276:T294)</f>
        <v>0.14666399999999999</v>
      </c>
      <c r="AR275" s="214" t="s">
        <v>85</v>
      </c>
      <c r="AT275" s="215" t="s">
        <v>74</v>
      </c>
      <c r="AU275" s="215" t="s">
        <v>83</v>
      </c>
      <c r="AY275" s="214" t="s">
        <v>147</v>
      </c>
      <c r="BK275" s="216">
        <f>SUM(BK276:BK294)</f>
        <v>0</v>
      </c>
    </row>
    <row r="276" s="1" customFormat="1" ht="25.5" customHeight="1">
      <c r="B276" s="44"/>
      <c r="C276" s="219" t="s">
        <v>624</v>
      </c>
      <c r="D276" s="219" t="s">
        <v>150</v>
      </c>
      <c r="E276" s="220" t="s">
        <v>1275</v>
      </c>
      <c r="F276" s="221" t="s">
        <v>1276</v>
      </c>
      <c r="G276" s="222" t="s">
        <v>153</v>
      </c>
      <c r="H276" s="223">
        <v>8.2469999999999999</v>
      </c>
      <c r="I276" s="224"/>
      <c r="J276" s="225">
        <f>ROUND(I276*H276,2)</f>
        <v>0</v>
      </c>
      <c r="K276" s="221" t="s">
        <v>154</v>
      </c>
      <c r="L276" s="70"/>
      <c r="M276" s="226" t="s">
        <v>23</v>
      </c>
      <c r="N276" s="227" t="s">
        <v>46</v>
      </c>
      <c r="O276" s="45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AR276" s="22" t="s">
        <v>220</v>
      </c>
      <c r="AT276" s="22" t="s">
        <v>150</v>
      </c>
      <c r="AU276" s="22" t="s">
        <v>85</v>
      </c>
      <c r="AY276" s="22" t="s">
        <v>147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22" t="s">
        <v>83</v>
      </c>
      <c r="BK276" s="230">
        <f>ROUND(I276*H276,2)</f>
        <v>0</v>
      </c>
      <c r="BL276" s="22" t="s">
        <v>220</v>
      </c>
      <c r="BM276" s="22" t="s">
        <v>1277</v>
      </c>
    </row>
    <row r="277" s="11" customFormat="1">
      <c r="B277" s="231"/>
      <c r="C277" s="232"/>
      <c r="D277" s="233" t="s">
        <v>164</v>
      </c>
      <c r="E277" s="234" t="s">
        <v>23</v>
      </c>
      <c r="F277" s="235" t="s">
        <v>1278</v>
      </c>
      <c r="G277" s="232"/>
      <c r="H277" s="236">
        <v>8.2469999999999999</v>
      </c>
      <c r="I277" s="237"/>
      <c r="J277" s="232"/>
      <c r="K277" s="232"/>
      <c r="L277" s="238"/>
      <c r="M277" s="239"/>
      <c r="N277" s="240"/>
      <c r="O277" s="240"/>
      <c r="P277" s="240"/>
      <c r="Q277" s="240"/>
      <c r="R277" s="240"/>
      <c r="S277" s="240"/>
      <c r="T277" s="241"/>
      <c r="AT277" s="242" t="s">
        <v>164</v>
      </c>
      <c r="AU277" s="242" t="s">
        <v>85</v>
      </c>
      <c r="AV277" s="11" t="s">
        <v>85</v>
      </c>
      <c r="AW277" s="11" t="s">
        <v>38</v>
      </c>
      <c r="AX277" s="11" t="s">
        <v>83</v>
      </c>
      <c r="AY277" s="242" t="s">
        <v>147</v>
      </c>
    </row>
    <row r="278" s="1" customFormat="1" ht="16.5" customHeight="1">
      <c r="B278" s="44"/>
      <c r="C278" s="243" t="s">
        <v>630</v>
      </c>
      <c r="D278" s="243" t="s">
        <v>270</v>
      </c>
      <c r="E278" s="244" t="s">
        <v>1279</v>
      </c>
      <c r="F278" s="245" t="s">
        <v>1280</v>
      </c>
      <c r="G278" s="246" t="s">
        <v>240</v>
      </c>
      <c r="H278" s="247">
        <v>0.0040000000000000001</v>
      </c>
      <c r="I278" s="248"/>
      <c r="J278" s="249">
        <f>ROUND(I278*H278,2)</f>
        <v>0</v>
      </c>
      <c r="K278" s="245" t="s">
        <v>154</v>
      </c>
      <c r="L278" s="250"/>
      <c r="M278" s="251" t="s">
        <v>23</v>
      </c>
      <c r="N278" s="252" t="s">
        <v>46</v>
      </c>
      <c r="O278" s="45"/>
      <c r="P278" s="228">
        <f>O278*H278</f>
        <v>0</v>
      </c>
      <c r="Q278" s="228">
        <v>1</v>
      </c>
      <c r="R278" s="228">
        <f>Q278*H278</f>
        <v>0.0040000000000000001</v>
      </c>
      <c r="S278" s="228">
        <v>0</v>
      </c>
      <c r="T278" s="229">
        <f>S278*H278</f>
        <v>0</v>
      </c>
      <c r="AR278" s="22" t="s">
        <v>273</v>
      </c>
      <c r="AT278" s="22" t="s">
        <v>270</v>
      </c>
      <c r="AU278" s="22" t="s">
        <v>85</v>
      </c>
      <c r="AY278" s="22" t="s">
        <v>147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22" t="s">
        <v>83</v>
      </c>
      <c r="BK278" s="230">
        <f>ROUND(I278*H278,2)</f>
        <v>0</v>
      </c>
      <c r="BL278" s="22" t="s">
        <v>220</v>
      </c>
      <c r="BM278" s="22" t="s">
        <v>1281</v>
      </c>
    </row>
    <row r="279" s="11" customFormat="1">
      <c r="B279" s="231"/>
      <c r="C279" s="232"/>
      <c r="D279" s="233" t="s">
        <v>164</v>
      </c>
      <c r="E279" s="232"/>
      <c r="F279" s="235" t="s">
        <v>1282</v>
      </c>
      <c r="G279" s="232"/>
      <c r="H279" s="236">
        <v>0.0040000000000000001</v>
      </c>
      <c r="I279" s="237"/>
      <c r="J279" s="232"/>
      <c r="K279" s="232"/>
      <c r="L279" s="238"/>
      <c r="M279" s="239"/>
      <c r="N279" s="240"/>
      <c r="O279" s="240"/>
      <c r="P279" s="240"/>
      <c r="Q279" s="240"/>
      <c r="R279" s="240"/>
      <c r="S279" s="240"/>
      <c r="T279" s="241"/>
      <c r="AT279" s="242" t="s">
        <v>164</v>
      </c>
      <c r="AU279" s="242" t="s">
        <v>85</v>
      </c>
      <c r="AV279" s="11" t="s">
        <v>85</v>
      </c>
      <c r="AW279" s="11" t="s">
        <v>6</v>
      </c>
      <c r="AX279" s="11" t="s">
        <v>83</v>
      </c>
      <c r="AY279" s="242" t="s">
        <v>147</v>
      </c>
    </row>
    <row r="280" s="1" customFormat="1" ht="25.5" customHeight="1">
      <c r="B280" s="44"/>
      <c r="C280" s="219" t="s">
        <v>635</v>
      </c>
      <c r="D280" s="219" t="s">
        <v>150</v>
      </c>
      <c r="E280" s="220" t="s">
        <v>1283</v>
      </c>
      <c r="F280" s="221" t="s">
        <v>1284</v>
      </c>
      <c r="G280" s="222" t="s">
        <v>153</v>
      </c>
      <c r="H280" s="223">
        <v>1.1819999999999999</v>
      </c>
      <c r="I280" s="224"/>
      <c r="J280" s="225">
        <f>ROUND(I280*H280,2)</f>
        <v>0</v>
      </c>
      <c r="K280" s="221" t="s">
        <v>154</v>
      </c>
      <c r="L280" s="70"/>
      <c r="M280" s="226" t="s">
        <v>23</v>
      </c>
      <c r="N280" s="227" t="s">
        <v>46</v>
      </c>
      <c r="O280" s="45"/>
      <c r="P280" s="228">
        <f>O280*H280</f>
        <v>0</v>
      </c>
      <c r="Q280" s="228">
        <v>0.0040000000000000001</v>
      </c>
      <c r="R280" s="228">
        <f>Q280*H280</f>
        <v>0.0047279999999999996</v>
      </c>
      <c r="S280" s="228">
        <v>0</v>
      </c>
      <c r="T280" s="229">
        <f>S280*H280</f>
        <v>0</v>
      </c>
      <c r="AR280" s="22" t="s">
        <v>220</v>
      </c>
      <c r="AT280" s="22" t="s">
        <v>150</v>
      </c>
      <c r="AU280" s="22" t="s">
        <v>85</v>
      </c>
      <c r="AY280" s="22" t="s">
        <v>147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22" t="s">
        <v>83</v>
      </c>
      <c r="BK280" s="230">
        <f>ROUND(I280*H280,2)</f>
        <v>0</v>
      </c>
      <c r="BL280" s="22" t="s">
        <v>220</v>
      </c>
      <c r="BM280" s="22" t="s">
        <v>1285</v>
      </c>
    </row>
    <row r="281" s="11" customFormat="1">
      <c r="B281" s="231"/>
      <c r="C281" s="232"/>
      <c r="D281" s="233" t="s">
        <v>164</v>
      </c>
      <c r="E281" s="234" t="s">
        <v>23</v>
      </c>
      <c r="F281" s="235" t="s">
        <v>1286</v>
      </c>
      <c r="G281" s="232"/>
      <c r="H281" s="236">
        <v>1.1819999999999999</v>
      </c>
      <c r="I281" s="237"/>
      <c r="J281" s="232"/>
      <c r="K281" s="232"/>
      <c r="L281" s="238"/>
      <c r="M281" s="239"/>
      <c r="N281" s="240"/>
      <c r="O281" s="240"/>
      <c r="P281" s="240"/>
      <c r="Q281" s="240"/>
      <c r="R281" s="240"/>
      <c r="S281" s="240"/>
      <c r="T281" s="241"/>
      <c r="AT281" s="242" t="s">
        <v>164</v>
      </c>
      <c r="AU281" s="242" t="s">
        <v>85</v>
      </c>
      <c r="AV281" s="11" t="s">
        <v>85</v>
      </c>
      <c r="AW281" s="11" t="s">
        <v>38</v>
      </c>
      <c r="AX281" s="11" t="s">
        <v>83</v>
      </c>
      <c r="AY281" s="242" t="s">
        <v>147</v>
      </c>
    </row>
    <row r="282" s="1" customFormat="1" ht="25.5" customHeight="1">
      <c r="B282" s="44"/>
      <c r="C282" s="219" t="s">
        <v>639</v>
      </c>
      <c r="D282" s="219" t="s">
        <v>150</v>
      </c>
      <c r="E282" s="220" t="s">
        <v>1287</v>
      </c>
      <c r="F282" s="221" t="s">
        <v>1288</v>
      </c>
      <c r="G282" s="222" t="s">
        <v>153</v>
      </c>
      <c r="H282" s="223">
        <v>4.9100000000000001</v>
      </c>
      <c r="I282" s="224"/>
      <c r="J282" s="225">
        <f>ROUND(I282*H282,2)</f>
        <v>0</v>
      </c>
      <c r="K282" s="221" t="s">
        <v>154</v>
      </c>
      <c r="L282" s="70"/>
      <c r="M282" s="226" t="s">
        <v>23</v>
      </c>
      <c r="N282" s="227" t="s">
        <v>46</v>
      </c>
      <c r="O282" s="45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AR282" s="22" t="s">
        <v>220</v>
      </c>
      <c r="AT282" s="22" t="s">
        <v>150</v>
      </c>
      <c r="AU282" s="22" t="s">
        <v>85</v>
      </c>
      <c r="AY282" s="22" t="s">
        <v>147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22" t="s">
        <v>83</v>
      </c>
      <c r="BK282" s="230">
        <f>ROUND(I282*H282,2)</f>
        <v>0</v>
      </c>
      <c r="BL282" s="22" t="s">
        <v>220</v>
      </c>
      <c r="BM282" s="22" t="s">
        <v>1289</v>
      </c>
    </row>
    <row r="283" s="1" customFormat="1" ht="16.5" customHeight="1">
      <c r="B283" s="44"/>
      <c r="C283" s="243" t="s">
        <v>644</v>
      </c>
      <c r="D283" s="243" t="s">
        <v>270</v>
      </c>
      <c r="E283" s="244" t="s">
        <v>1290</v>
      </c>
      <c r="F283" s="245" t="s">
        <v>1291</v>
      </c>
      <c r="G283" s="246" t="s">
        <v>153</v>
      </c>
      <c r="H283" s="247">
        <v>5.6470000000000002</v>
      </c>
      <c r="I283" s="248"/>
      <c r="J283" s="249">
        <f>ROUND(I283*H283,2)</f>
        <v>0</v>
      </c>
      <c r="K283" s="245" t="s">
        <v>23</v>
      </c>
      <c r="L283" s="250"/>
      <c r="M283" s="251" t="s">
        <v>23</v>
      </c>
      <c r="N283" s="252" t="s">
        <v>46</v>
      </c>
      <c r="O283" s="45"/>
      <c r="P283" s="228">
        <f>O283*H283</f>
        <v>0</v>
      </c>
      <c r="Q283" s="228">
        <v>0.0030000000000000001</v>
      </c>
      <c r="R283" s="228">
        <f>Q283*H283</f>
        <v>0.016941000000000001</v>
      </c>
      <c r="S283" s="228">
        <v>0</v>
      </c>
      <c r="T283" s="229">
        <f>S283*H283</f>
        <v>0</v>
      </c>
      <c r="AR283" s="22" t="s">
        <v>273</v>
      </c>
      <c r="AT283" s="22" t="s">
        <v>270</v>
      </c>
      <c r="AU283" s="22" t="s">
        <v>85</v>
      </c>
      <c r="AY283" s="22" t="s">
        <v>147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22" t="s">
        <v>83</v>
      </c>
      <c r="BK283" s="230">
        <f>ROUND(I283*H283,2)</f>
        <v>0</v>
      </c>
      <c r="BL283" s="22" t="s">
        <v>220</v>
      </c>
      <c r="BM283" s="22" t="s">
        <v>1292</v>
      </c>
    </row>
    <row r="284" s="11" customFormat="1">
      <c r="B284" s="231"/>
      <c r="C284" s="232"/>
      <c r="D284" s="233" t="s">
        <v>164</v>
      </c>
      <c r="E284" s="232"/>
      <c r="F284" s="235" t="s">
        <v>1293</v>
      </c>
      <c r="G284" s="232"/>
      <c r="H284" s="236">
        <v>5.6470000000000002</v>
      </c>
      <c r="I284" s="237"/>
      <c r="J284" s="232"/>
      <c r="K284" s="232"/>
      <c r="L284" s="238"/>
      <c r="M284" s="239"/>
      <c r="N284" s="240"/>
      <c r="O284" s="240"/>
      <c r="P284" s="240"/>
      <c r="Q284" s="240"/>
      <c r="R284" s="240"/>
      <c r="S284" s="240"/>
      <c r="T284" s="241"/>
      <c r="AT284" s="242" t="s">
        <v>164</v>
      </c>
      <c r="AU284" s="242" t="s">
        <v>85</v>
      </c>
      <c r="AV284" s="11" t="s">
        <v>85</v>
      </c>
      <c r="AW284" s="11" t="s">
        <v>6</v>
      </c>
      <c r="AX284" s="11" t="s">
        <v>83</v>
      </c>
      <c r="AY284" s="242" t="s">
        <v>147</v>
      </c>
    </row>
    <row r="285" s="1" customFormat="1" ht="16.5" customHeight="1">
      <c r="B285" s="44"/>
      <c r="C285" s="219" t="s">
        <v>650</v>
      </c>
      <c r="D285" s="219" t="s">
        <v>150</v>
      </c>
      <c r="E285" s="220" t="s">
        <v>1294</v>
      </c>
      <c r="F285" s="221" t="s">
        <v>1295</v>
      </c>
      <c r="G285" s="222" t="s">
        <v>153</v>
      </c>
      <c r="H285" s="223">
        <v>36.665999999999997</v>
      </c>
      <c r="I285" s="224"/>
      <c r="J285" s="225">
        <f>ROUND(I285*H285,2)</f>
        <v>0</v>
      </c>
      <c r="K285" s="221" t="s">
        <v>154</v>
      </c>
      <c r="L285" s="70"/>
      <c r="M285" s="226" t="s">
        <v>23</v>
      </c>
      <c r="N285" s="227" t="s">
        <v>46</v>
      </c>
      <c r="O285" s="45"/>
      <c r="P285" s="228">
        <f>O285*H285</f>
        <v>0</v>
      </c>
      <c r="Q285" s="228">
        <v>0</v>
      </c>
      <c r="R285" s="228">
        <f>Q285*H285</f>
        <v>0</v>
      </c>
      <c r="S285" s="228">
        <v>0.0040000000000000001</v>
      </c>
      <c r="T285" s="229">
        <f>S285*H285</f>
        <v>0.14666399999999999</v>
      </c>
      <c r="AR285" s="22" t="s">
        <v>220</v>
      </c>
      <c r="AT285" s="22" t="s">
        <v>150</v>
      </c>
      <c r="AU285" s="22" t="s">
        <v>85</v>
      </c>
      <c r="AY285" s="22" t="s">
        <v>147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22" t="s">
        <v>83</v>
      </c>
      <c r="BK285" s="230">
        <f>ROUND(I285*H285,2)</f>
        <v>0</v>
      </c>
      <c r="BL285" s="22" t="s">
        <v>220</v>
      </c>
      <c r="BM285" s="22" t="s">
        <v>1296</v>
      </c>
    </row>
    <row r="286" s="11" customFormat="1">
      <c r="B286" s="231"/>
      <c r="C286" s="232"/>
      <c r="D286" s="233" t="s">
        <v>164</v>
      </c>
      <c r="E286" s="234" t="s">
        <v>23</v>
      </c>
      <c r="F286" s="235" t="s">
        <v>1297</v>
      </c>
      <c r="G286" s="232"/>
      <c r="H286" s="236">
        <v>36.665999999999997</v>
      </c>
      <c r="I286" s="237"/>
      <c r="J286" s="232"/>
      <c r="K286" s="232"/>
      <c r="L286" s="238"/>
      <c r="M286" s="239"/>
      <c r="N286" s="240"/>
      <c r="O286" s="240"/>
      <c r="P286" s="240"/>
      <c r="Q286" s="240"/>
      <c r="R286" s="240"/>
      <c r="S286" s="240"/>
      <c r="T286" s="241"/>
      <c r="AT286" s="242" t="s">
        <v>164</v>
      </c>
      <c r="AU286" s="242" t="s">
        <v>85</v>
      </c>
      <c r="AV286" s="11" t="s">
        <v>85</v>
      </c>
      <c r="AW286" s="11" t="s">
        <v>38</v>
      </c>
      <c r="AX286" s="11" t="s">
        <v>83</v>
      </c>
      <c r="AY286" s="242" t="s">
        <v>147</v>
      </c>
    </row>
    <row r="287" s="1" customFormat="1" ht="25.5" customHeight="1">
      <c r="B287" s="44"/>
      <c r="C287" s="219" t="s">
        <v>658</v>
      </c>
      <c r="D287" s="219" t="s">
        <v>150</v>
      </c>
      <c r="E287" s="220" t="s">
        <v>1298</v>
      </c>
      <c r="F287" s="221" t="s">
        <v>1299</v>
      </c>
      <c r="G287" s="222" t="s">
        <v>153</v>
      </c>
      <c r="H287" s="223">
        <v>8.2469999999999999</v>
      </c>
      <c r="I287" s="224"/>
      <c r="J287" s="225">
        <f>ROUND(I287*H287,2)</f>
        <v>0</v>
      </c>
      <c r="K287" s="221" t="s">
        <v>154</v>
      </c>
      <c r="L287" s="70"/>
      <c r="M287" s="226" t="s">
        <v>23</v>
      </c>
      <c r="N287" s="227" t="s">
        <v>46</v>
      </c>
      <c r="O287" s="45"/>
      <c r="P287" s="228">
        <f>O287*H287</f>
        <v>0</v>
      </c>
      <c r="Q287" s="228">
        <v>0.00040000000000000002</v>
      </c>
      <c r="R287" s="228">
        <f>Q287*H287</f>
        <v>0.0032988000000000002</v>
      </c>
      <c r="S287" s="228">
        <v>0</v>
      </c>
      <c r="T287" s="229">
        <f>S287*H287</f>
        <v>0</v>
      </c>
      <c r="AR287" s="22" t="s">
        <v>220</v>
      </c>
      <c r="AT287" s="22" t="s">
        <v>150</v>
      </c>
      <c r="AU287" s="22" t="s">
        <v>85</v>
      </c>
      <c r="AY287" s="22" t="s">
        <v>147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22" t="s">
        <v>83</v>
      </c>
      <c r="BK287" s="230">
        <f>ROUND(I287*H287,2)</f>
        <v>0</v>
      </c>
      <c r="BL287" s="22" t="s">
        <v>220</v>
      </c>
      <c r="BM287" s="22" t="s">
        <v>1300</v>
      </c>
    </row>
    <row r="288" s="1" customFormat="1" ht="25.5" customHeight="1">
      <c r="B288" s="44"/>
      <c r="C288" s="243" t="s">
        <v>663</v>
      </c>
      <c r="D288" s="243" t="s">
        <v>270</v>
      </c>
      <c r="E288" s="244" t="s">
        <v>1301</v>
      </c>
      <c r="F288" s="245" t="s">
        <v>1302</v>
      </c>
      <c r="G288" s="246" t="s">
        <v>153</v>
      </c>
      <c r="H288" s="247">
        <v>9.8960000000000008</v>
      </c>
      <c r="I288" s="248"/>
      <c r="J288" s="249">
        <f>ROUND(I288*H288,2)</f>
        <v>0</v>
      </c>
      <c r="K288" s="245" t="s">
        <v>154</v>
      </c>
      <c r="L288" s="250"/>
      <c r="M288" s="251" t="s">
        <v>23</v>
      </c>
      <c r="N288" s="252" t="s">
        <v>46</v>
      </c>
      <c r="O288" s="45"/>
      <c r="P288" s="228">
        <f>O288*H288</f>
        <v>0</v>
      </c>
      <c r="Q288" s="228">
        <v>0.0044999999999999997</v>
      </c>
      <c r="R288" s="228">
        <f>Q288*H288</f>
        <v>0.044532000000000002</v>
      </c>
      <c r="S288" s="228">
        <v>0</v>
      </c>
      <c r="T288" s="229">
        <f>S288*H288</f>
        <v>0</v>
      </c>
      <c r="AR288" s="22" t="s">
        <v>273</v>
      </c>
      <c r="AT288" s="22" t="s">
        <v>270</v>
      </c>
      <c r="AU288" s="22" t="s">
        <v>85</v>
      </c>
      <c r="AY288" s="22" t="s">
        <v>147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22" t="s">
        <v>83</v>
      </c>
      <c r="BK288" s="230">
        <f>ROUND(I288*H288,2)</f>
        <v>0</v>
      </c>
      <c r="BL288" s="22" t="s">
        <v>220</v>
      </c>
      <c r="BM288" s="22" t="s">
        <v>1303</v>
      </c>
    </row>
    <row r="289" s="11" customFormat="1">
      <c r="B289" s="231"/>
      <c r="C289" s="232"/>
      <c r="D289" s="233" t="s">
        <v>164</v>
      </c>
      <c r="E289" s="232"/>
      <c r="F289" s="235" t="s">
        <v>1304</v>
      </c>
      <c r="G289" s="232"/>
      <c r="H289" s="236">
        <v>9.8960000000000008</v>
      </c>
      <c r="I289" s="237"/>
      <c r="J289" s="232"/>
      <c r="K289" s="232"/>
      <c r="L289" s="238"/>
      <c r="M289" s="239"/>
      <c r="N289" s="240"/>
      <c r="O289" s="240"/>
      <c r="P289" s="240"/>
      <c r="Q289" s="240"/>
      <c r="R289" s="240"/>
      <c r="S289" s="240"/>
      <c r="T289" s="241"/>
      <c r="AT289" s="242" t="s">
        <v>164</v>
      </c>
      <c r="AU289" s="242" t="s">
        <v>85</v>
      </c>
      <c r="AV289" s="11" t="s">
        <v>85</v>
      </c>
      <c r="AW289" s="11" t="s">
        <v>6</v>
      </c>
      <c r="AX289" s="11" t="s">
        <v>83</v>
      </c>
      <c r="AY289" s="242" t="s">
        <v>147</v>
      </c>
    </row>
    <row r="290" s="1" customFormat="1" ht="38.25" customHeight="1">
      <c r="B290" s="44"/>
      <c r="C290" s="219" t="s">
        <v>667</v>
      </c>
      <c r="D290" s="219" t="s">
        <v>150</v>
      </c>
      <c r="E290" s="220" t="s">
        <v>1305</v>
      </c>
      <c r="F290" s="221" t="s">
        <v>1306</v>
      </c>
      <c r="G290" s="222" t="s">
        <v>153</v>
      </c>
      <c r="H290" s="223">
        <v>35</v>
      </c>
      <c r="I290" s="224"/>
      <c r="J290" s="225">
        <f>ROUND(I290*H290,2)</f>
        <v>0</v>
      </c>
      <c r="K290" s="221" t="s">
        <v>154</v>
      </c>
      <c r="L290" s="70"/>
      <c r="M290" s="226" t="s">
        <v>23</v>
      </c>
      <c r="N290" s="227" t="s">
        <v>46</v>
      </c>
      <c r="O290" s="45"/>
      <c r="P290" s="228">
        <f>O290*H290</f>
        <v>0</v>
      </c>
      <c r="Q290" s="228">
        <v>0.00058</v>
      </c>
      <c r="R290" s="228">
        <f>Q290*H290</f>
        <v>0.020299999999999999</v>
      </c>
      <c r="S290" s="228">
        <v>0</v>
      </c>
      <c r="T290" s="229">
        <f>S290*H290</f>
        <v>0</v>
      </c>
      <c r="AR290" s="22" t="s">
        <v>220</v>
      </c>
      <c r="AT290" s="22" t="s">
        <v>150</v>
      </c>
      <c r="AU290" s="22" t="s">
        <v>85</v>
      </c>
      <c r="AY290" s="22" t="s">
        <v>147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22" t="s">
        <v>83</v>
      </c>
      <c r="BK290" s="230">
        <f>ROUND(I290*H290,2)</f>
        <v>0</v>
      </c>
      <c r="BL290" s="22" t="s">
        <v>220</v>
      </c>
      <c r="BM290" s="22" t="s">
        <v>1307</v>
      </c>
    </row>
    <row r="291" s="11" customFormat="1">
      <c r="B291" s="231"/>
      <c r="C291" s="232"/>
      <c r="D291" s="233" t="s">
        <v>164</v>
      </c>
      <c r="E291" s="234" t="s">
        <v>23</v>
      </c>
      <c r="F291" s="235" t="s">
        <v>1308</v>
      </c>
      <c r="G291" s="232"/>
      <c r="H291" s="236">
        <v>35</v>
      </c>
      <c r="I291" s="237"/>
      <c r="J291" s="232"/>
      <c r="K291" s="232"/>
      <c r="L291" s="238"/>
      <c r="M291" s="239"/>
      <c r="N291" s="240"/>
      <c r="O291" s="240"/>
      <c r="P291" s="240"/>
      <c r="Q291" s="240"/>
      <c r="R291" s="240"/>
      <c r="S291" s="240"/>
      <c r="T291" s="241"/>
      <c r="AT291" s="242" t="s">
        <v>164</v>
      </c>
      <c r="AU291" s="242" t="s">
        <v>85</v>
      </c>
      <c r="AV291" s="11" t="s">
        <v>85</v>
      </c>
      <c r="AW291" s="11" t="s">
        <v>38</v>
      </c>
      <c r="AX291" s="11" t="s">
        <v>83</v>
      </c>
      <c r="AY291" s="242" t="s">
        <v>147</v>
      </c>
    </row>
    <row r="292" s="1" customFormat="1" ht="25.5" customHeight="1">
      <c r="B292" s="44"/>
      <c r="C292" s="219" t="s">
        <v>671</v>
      </c>
      <c r="D292" s="219" t="s">
        <v>150</v>
      </c>
      <c r="E292" s="220" t="s">
        <v>1309</v>
      </c>
      <c r="F292" s="221" t="s">
        <v>1310</v>
      </c>
      <c r="G292" s="222" t="s">
        <v>200</v>
      </c>
      <c r="H292" s="223">
        <v>58.200000000000003</v>
      </c>
      <c r="I292" s="224"/>
      <c r="J292" s="225">
        <f>ROUND(I292*H292,2)</f>
        <v>0</v>
      </c>
      <c r="K292" s="221" t="s">
        <v>154</v>
      </c>
      <c r="L292" s="70"/>
      <c r="M292" s="226" t="s">
        <v>23</v>
      </c>
      <c r="N292" s="227" t="s">
        <v>46</v>
      </c>
      <c r="O292" s="45"/>
      <c r="P292" s="228">
        <f>O292*H292</f>
        <v>0</v>
      </c>
      <c r="Q292" s="228">
        <v>0.00025999999999999998</v>
      </c>
      <c r="R292" s="228">
        <f>Q292*H292</f>
        <v>0.015132</v>
      </c>
      <c r="S292" s="228">
        <v>0</v>
      </c>
      <c r="T292" s="229">
        <f>S292*H292</f>
        <v>0</v>
      </c>
      <c r="AR292" s="22" t="s">
        <v>220</v>
      </c>
      <c r="AT292" s="22" t="s">
        <v>150</v>
      </c>
      <c r="AU292" s="22" t="s">
        <v>85</v>
      </c>
      <c r="AY292" s="22" t="s">
        <v>147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22" t="s">
        <v>83</v>
      </c>
      <c r="BK292" s="230">
        <f>ROUND(I292*H292,2)</f>
        <v>0</v>
      </c>
      <c r="BL292" s="22" t="s">
        <v>220</v>
      </c>
      <c r="BM292" s="22" t="s">
        <v>1311</v>
      </c>
    </row>
    <row r="293" s="11" customFormat="1">
      <c r="B293" s="231"/>
      <c r="C293" s="232"/>
      <c r="D293" s="233" t="s">
        <v>164</v>
      </c>
      <c r="E293" s="234" t="s">
        <v>23</v>
      </c>
      <c r="F293" s="235" t="s">
        <v>1312</v>
      </c>
      <c r="G293" s="232"/>
      <c r="H293" s="236">
        <v>58.200000000000003</v>
      </c>
      <c r="I293" s="237"/>
      <c r="J293" s="232"/>
      <c r="K293" s="232"/>
      <c r="L293" s="238"/>
      <c r="M293" s="239"/>
      <c r="N293" s="240"/>
      <c r="O293" s="240"/>
      <c r="P293" s="240"/>
      <c r="Q293" s="240"/>
      <c r="R293" s="240"/>
      <c r="S293" s="240"/>
      <c r="T293" s="241"/>
      <c r="AT293" s="242" t="s">
        <v>164</v>
      </c>
      <c r="AU293" s="242" t="s">
        <v>85</v>
      </c>
      <c r="AV293" s="11" t="s">
        <v>85</v>
      </c>
      <c r="AW293" s="11" t="s">
        <v>38</v>
      </c>
      <c r="AX293" s="11" t="s">
        <v>83</v>
      </c>
      <c r="AY293" s="242" t="s">
        <v>147</v>
      </c>
    </row>
    <row r="294" s="1" customFormat="1" ht="38.25" customHeight="1">
      <c r="B294" s="44"/>
      <c r="C294" s="219" t="s">
        <v>676</v>
      </c>
      <c r="D294" s="219" t="s">
        <v>150</v>
      </c>
      <c r="E294" s="220" t="s">
        <v>1313</v>
      </c>
      <c r="F294" s="221" t="s">
        <v>1314</v>
      </c>
      <c r="G294" s="222" t="s">
        <v>240</v>
      </c>
      <c r="H294" s="223">
        <v>0.109</v>
      </c>
      <c r="I294" s="224"/>
      <c r="J294" s="225">
        <f>ROUND(I294*H294,2)</f>
        <v>0</v>
      </c>
      <c r="K294" s="221" t="s">
        <v>154</v>
      </c>
      <c r="L294" s="70"/>
      <c r="M294" s="226" t="s">
        <v>23</v>
      </c>
      <c r="N294" s="227" t="s">
        <v>46</v>
      </c>
      <c r="O294" s="45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AR294" s="22" t="s">
        <v>220</v>
      </c>
      <c r="AT294" s="22" t="s">
        <v>150</v>
      </c>
      <c r="AU294" s="22" t="s">
        <v>85</v>
      </c>
      <c r="AY294" s="22" t="s">
        <v>147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22" t="s">
        <v>83</v>
      </c>
      <c r="BK294" s="230">
        <f>ROUND(I294*H294,2)</f>
        <v>0</v>
      </c>
      <c r="BL294" s="22" t="s">
        <v>220</v>
      </c>
      <c r="BM294" s="22" t="s">
        <v>1315</v>
      </c>
    </row>
    <row r="295" s="10" customFormat="1" ht="29.88" customHeight="1">
      <c r="B295" s="203"/>
      <c r="C295" s="204"/>
      <c r="D295" s="205" t="s">
        <v>74</v>
      </c>
      <c r="E295" s="217" t="s">
        <v>262</v>
      </c>
      <c r="F295" s="217" t="s">
        <v>263</v>
      </c>
      <c r="G295" s="204"/>
      <c r="H295" s="204"/>
      <c r="I295" s="207"/>
      <c r="J295" s="218">
        <f>BK295</f>
        <v>0</v>
      </c>
      <c r="K295" s="204"/>
      <c r="L295" s="209"/>
      <c r="M295" s="210"/>
      <c r="N295" s="211"/>
      <c r="O295" s="211"/>
      <c r="P295" s="212">
        <f>SUM(P296:P300)</f>
        <v>0</v>
      </c>
      <c r="Q295" s="211"/>
      <c r="R295" s="212">
        <f>SUM(R296:R300)</f>
        <v>0.0075120000000000004</v>
      </c>
      <c r="S295" s="211"/>
      <c r="T295" s="213">
        <f>SUM(T296:T300)</f>
        <v>0</v>
      </c>
      <c r="AR295" s="214" t="s">
        <v>85</v>
      </c>
      <c r="AT295" s="215" t="s">
        <v>74</v>
      </c>
      <c r="AU295" s="215" t="s">
        <v>83</v>
      </c>
      <c r="AY295" s="214" t="s">
        <v>147</v>
      </c>
      <c r="BK295" s="216">
        <f>SUM(BK296:BK300)</f>
        <v>0</v>
      </c>
    </row>
    <row r="296" s="1" customFormat="1" ht="25.5" customHeight="1">
      <c r="B296" s="44"/>
      <c r="C296" s="219" t="s">
        <v>681</v>
      </c>
      <c r="D296" s="219" t="s">
        <v>150</v>
      </c>
      <c r="E296" s="220" t="s">
        <v>1316</v>
      </c>
      <c r="F296" s="221" t="s">
        <v>1317</v>
      </c>
      <c r="G296" s="222" t="s">
        <v>153</v>
      </c>
      <c r="H296" s="223">
        <v>4.9100000000000001</v>
      </c>
      <c r="I296" s="224"/>
      <c r="J296" s="225">
        <f>ROUND(I296*H296,2)</f>
        <v>0</v>
      </c>
      <c r="K296" s="221" t="s">
        <v>154</v>
      </c>
      <c r="L296" s="70"/>
      <c r="M296" s="226" t="s">
        <v>23</v>
      </c>
      <c r="N296" s="227" t="s">
        <v>46</v>
      </c>
      <c r="O296" s="45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AR296" s="22" t="s">
        <v>220</v>
      </c>
      <c r="AT296" s="22" t="s">
        <v>150</v>
      </c>
      <c r="AU296" s="22" t="s">
        <v>85</v>
      </c>
      <c r="AY296" s="22" t="s">
        <v>147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22" t="s">
        <v>83</v>
      </c>
      <c r="BK296" s="230">
        <f>ROUND(I296*H296,2)</f>
        <v>0</v>
      </c>
      <c r="BL296" s="22" t="s">
        <v>220</v>
      </c>
      <c r="BM296" s="22" t="s">
        <v>1318</v>
      </c>
    </row>
    <row r="297" s="11" customFormat="1">
      <c r="B297" s="231"/>
      <c r="C297" s="232"/>
      <c r="D297" s="233" t="s">
        <v>164</v>
      </c>
      <c r="E297" s="234" t="s">
        <v>23</v>
      </c>
      <c r="F297" s="235" t="s">
        <v>1213</v>
      </c>
      <c r="G297" s="232"/>
      <c r="H297" s="236">
        <v>4.9100000000000001</v>
      </c>
      <c r="I297" s="237"/>
      <c r="J297" s="232"/>
      <c r="K297" s="232"/>
      <c r="L297" s="238"/>
      <c r="M297" s="239"/>
      <c r="N297" s="240"/>
      <c r="O297" s="240"/>
      <c r="P297" s="240"/>
      <c r="Q297" s="240"/>
      <c r="R297" s="240"/>
      <c r="S297" s="240"/>
      <c r="T297" s="241"/>
      <c r="AT297" s="242" t="s">
        <v>164</v>
      </c>
      <c r="AU297" s="242" t="s">
        <v>85</v>
      </c>
      <c r="AV297" s="11" t="s">
        <v>85</v>
      </c>
      <c r="AW297" s="11" t="s">
        <v>38</v>
      </c>
      <c r="AX297" s="11" t="s">
        <v>83</v>
      </c>
      <c r="AY297" s="242" t="s">
        <v>147</v>
      </c>
    </row>
    <row r="298" s="1" customFormat="1" ht="16.5" customHeight="1">
      <c r="B298" s="44"/>
      <c r="C298" s="243" t="s">
        <v>686</v>
      </c>
      <c r="D298" s="243" t="s">
        <v>270</v>
      </c>
      <c r="E298" s="244" t="s">
        <v>1319</v>
      </c>
      <c r="F298" s="245" t="s">
        <v>1320</v>
      </c>
      <c r="G298" s="246" t="s">
        <v>153</v>
      </c>
      <c r="H298" s="247">
        <v>5.008</v>
      </c>
      <c r="I298" s="248"/>
      <c r="J298" s="249">
        <f>ROUND(I298*H298,2)</f>
        <v>0</v>
      </c>
      <c r="K298" s="245" t="s">
        <v>23</v>
      </c>
      <c r="L298" s="250"/>
      <c r="M298" s="251" t="s">
        <v>23</v>
      </c>
      <c r="N298" s="252" t="s">
        <v>46</v>
      </c>
      <c r="O298" s="45"/>
      <c r="P298" s="228">
        <f>O298*H298</f>
        <v>0</v>
      </c>
      <c r="Q298" s="228">
        <v>0.0015</v>
      </c>
      <c r="R298" s="228">
        <f>Q298*H298</f>
        <v>0.0075120000000000004</v>
      </c>
      <c r="S298" s="228">
        <v>0</v>
      </c>
      <c r="T298" s="229">
        <f>S298*H298</f>
        <v>0</v>
      </c>
      <c r="AR298" s="22" t="s">
        <v>273</v>
      </c>
      <c r="AT298" s="22" t="s">
        <v>270</v>
      </c>
      <c r="AU298" s="22" t="s">
        <v>85</v>
      </c>
      <c r="AY298" s="22" t="s">
        <v>147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22" t="s">
        <v>83</v>
      </c>
      <c r="BK298" s="230">
        <f>ROUND(I298*H298,2)</f>
        <v>0</v>
      </c>
      <c r="BL298" s="22" t="s">
        <v>220</v>
      </c>
      <c r="BM298" s="22" t="s">
        <v>1321</v>
      </c>
    </row>
    <row r="299" s="11" customFormat="1">
      <c r="B299" s="231"/>
      <c r="C299" s="232"/>
      <c r="D299" s="233" t="s">
        <v>164</v>
      </c>
      <c r="E299" s="232"/>
      <c r="F299" s="235" t="s">
        <v>1322</v>
      </c>
      <c r="G299" s="232"/>
      <c r="H299" s="236">
        <v>5.008</v>
      </c>
      <c r="I299" s="237"/>
      <c r="J299" s="232"/>
      <c r="K299" s="232"/>
      <c r="L299" s="238"/>
      <c r="M299" s="239"/>
      <c r="N299" s="240"/>
      <c r="O299" s="240"/>
      <c r="P299" s="240"/>
      <c r="Q299" s="240"/>
      <c r="R299" s="240"/>
      <c r="S299" s="240"/>
      <c r="T299" s="241"/>
      <c r="AT299" s="242" t="s">
        <v>164</v>
      </c>
      <c r="AU299" s="242" t="s">
        <v>85</v>
      </c>
      <c r="AV299" s="11" t="s">
        <v>85</v>
      </c>
      <c r="AW299" s="11" t="s">
        <v>6</v>
      </c>
      <c r="AX299" s="11" t="s">
        <v>83</v>
      </c>
      <c r="AY299" s="242" t="s">
        <v>147</v>
      </c>
    </row>
    <row r="300" s="1" customFormat="1" ht="38.25" customHeight="1">
      <c r="B300" s="44"/>
      <c r="C300" s="219" t="s">
        <v>690</v>
      </c>
      <c r="D300" s="219" t="s">
        <v>150</v>
      </c>
      <c r="E300" s="220" t="s">
        <v>1323</v>
      </c>
      <c r="F300" s="221" t="s">
        <v>1324</v>
      </c>
      <c r="G300" s="222" t="s">
        <v>240</v>
      </c>
      <c r="H300" s="223">
        <v>0.0080000000000000002</v>
      </c>
      <c r="I300" s="224"/>
      <c r="J300" s="225">
        <f>ROUND(I300*H300,2)</f>
        <v>0</v>
      </c>
      <c r="K300" s="221" t="s">
        <v>154</v>
      </c>
      <c r="L300" s="70"/>
      <c r="M300" s="226" t="s">
        <v>23</v>
      </c>
      <c r="N300" s="227" t="s">
        <v>46</v>
      </c>
      <c r="O300" s="45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AR300" s="22" t="s">
        <v>220</v>
      </c>
      <c r="AT300" s="22" t="s">
        <v>150</v>
      </c>
      <c r="AU300" s="22" t="s">
        <v>85</v>
      </c>
      <c r="AY300" s="22" t="s">
        <v>147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22" t="s">
        <v>83</v>
      </c>
      <c r="BK300" s="230">
        <f>ROUND(I300*H300,2)</f>
        <v>0</v>
      </c>
      <c r="BL300" s="22" t="s">
        <v>220</v>
      </c>
      <c r="BM300" s="22" t="s">
        <v>1325</v>
      </c>
    </row>
    <row r="301" s="10" customFormat="1" ht="29.88" customHeight="1">
      <c r="B301" s="203"/>
      <c r="C301" s="204"/>
      <c r="D301" s="205" t="s">
        <v>74</v>
      </c>
      <c r="E301" s="217" t="s">
        <v>1326</v>
      </c>
      <c r="F301" s="217" t="s">
        <v>1327</v>
      </c>
      <c r="G301" s="204"/>
      <c r="H301" s="204"/>
      <c r="I301" s="207"/>
      <c r="J301" s="218">
        <f>BK301</f>
        <v>0</v>
      </c>
      <c r="K301" s="204"/>
      <c r="L301" s="209"/>
      <c r="M301" s="210"/>
      <c r="N301" s="211"/>
      <c r="O301" s="211"/>
      <c r="P301" s="212">
        <f>SUM(P302:P310)</f>
        <v>0</v>
      </c>
      <c r="Q301" s="211"/>
      <c r="R301" s="212">
        <f>SUM(R302:R310)</f>
        <v>0.018849999999999999</v>
      </c>
      <c r="S301" s="211"/>
      <c r="T301" s="213">
        <f>SUM(T302:T310)</f>
        <v>0.12585000000000002</v>
      </c>
      <c r="AR301" s="214" t="s">
        <v>85</v>
      </c>
      <c r="AT301" s="215" t="s">
        <v>74</v>
      </c>
      <c r="AU301" s="215" t="s">
        <v>83</v>
      </c>
      <c r="AY301" s="214" t="s">
        <v>147</v>
      </c>
      <c r="BK301" s="216">
        <f>SUM(BK302:BK310)</f>
        <v>0</v>
      </c>
    </row>
    <row r="302" s="1" customFormat="1" ht="16.5" customHeight="1">
      <c r="B302" s="44"/>
      <c r="C302" s="219" t="s">
        <v>696</v>
      </c>
      <c r="D302" s="219" t="s">
        <v>150</v>
      </c>
      <c r="E302" s="220" t="s">
        <v>1328</v>
      </c>
      <c r="F302" s="221" t="s">
        <v>1329</v>
      </c>
      <c r="G302" s="222" t="s">
        <v>200</v>
      </c>
      <c r="H302" s="223">
        <v>5</v>
      </c>
      <c r="I302" s="224"/>
      <c r="J302" s="225">
        <f>ROUND(I302*H302,2)</f>
        <v>0</v>
      </c>
      <c r="K302" s="221" t="s">
        <v>154</v>
      </c>
      <c r="L302" s="70"/>
      <c r="M302" s="226" t="s">
        <v>23</v>
      </c>
      <c r="N302" s="227" t="s">
        <v>46</v>
      </c>
      <c r="O302" s="45"/>
      <c r="P302" s="228">
        <f>O302*H302</f>
        <v>0</v>
      </c>
      <c r="Q302" s="228">
        <v>0.0022699999999999999</v>
      </c>
      <c r="R302" s="228">
        <f>Q302*H302</f>
        <v>0.011349999999999999</v>
      </c>
      <c r="S302" s="228">
        <v>0</v>
      </c>
      <c r="T302" s="229">
        <f>S302*H302</f>
        <v>0</v>
      </c>
      <c r="AR302" s="22" t="s">
        <v>220</v>
      </c>
      <c r="AT302" s="22" t="s">
        <v>150</v>
      </c>
      <c r="AU302" s="22" t="s">
        <v>85</v>
      </c>
      <c r="AY302" s="22" t="s">
        <v>147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22" t="s">
        <v>83</v>
      </c>
      <c r="BK302" s="230">
        <f>ROUND(I302*H302,2)</f>
        <v>0</v>
      </c>
      <c r="BL302" s="22" t="s">
        <v>220</v>
      </c>
      <c r="BM302" s="22" t="s">
        <v>1330</v>
      </c>
    </row>
    <row r="303" s="11" customFormat="1">
      <c r="B303" s="231"/>
      <c r="C303" s="232"/>
      <c r="D303" s="233" t="s">
        <v>164</v>
      </c>
      <c r="E303" s="234" t="s">
        <v>23</v>
      </c>
      <c r="F303" s="235" t="s">
        <v>1331</v>
      </c>
      <c r="G303" s="232"/>
      <c r="H303" s="236">
        <v>3</v>
      </c>
      <c r="I303" s="237"/>
      <c r="J303" s="232"/>
      <c r="K303" s="232"/>
      <c r="L303" s="238"/>
      <c r="M303" s="239"/>
      <c r="N303" s="240"/>
      <c r="O303" s="240"/>
      <c r="P303" s="240"/>
      <c r="Q303" s="240"/>
      <c r="R303" s="240"/>
      <c r="S303" s="240"/>
      <c r="T303" s="241"/>
      <c r="AT303" s="242" t="s">
        <v>164</v>
      </c>
      <c r="AU303" s="242" t="s">
        <v>85</v>
      </c>
      <c r="AV303" s="11" t="s">
        <v>85</v>
      </c>
      <c r="AW303" s="11" t="s">
        <v>38</v>
      </c>
      <c r="AX303" s="11" t="s">
        <v>75</v>
      </c>
      <c r="AY303" s="242" t="s">
        <v>147</v>
      </c>
    </row>
    <row r="304" s="11" customFormat="1">
      <c r="B304" s="231"/>
      <c r="C304" s="232"/>
      <c r="D304" s="233" t="s">
        <v>164</v>
      </c>
      <c r="E304" s="234" t="s">
        <v>23</v>
      </c>
      <c r="F304" s="235" t="s">
        <v>1332</v>
      </c>
      <c r="G304" s="232"/>
      <c r="H304" s="236">
        <v>2</v>
      </c>
      <c r="I304" s="237"/>
      <c r="J304" s="232"/>
      <c r="K304" s="232"/>
      <c r="L304" s="238"/>
      <c r="M304" s="239"/>
      <c r="N304" s="240"/>
      <c r="O304" s="240"/>
      <c r="P304" s="240"/>
      <c r="Q304" s="240"/>
      <c r="R304" s="240"/>
      <c r="S304" s="240"/>
      <c r="T304" s="241"/>
      <c r="AT304" s="242" t="s">
        <v>164</v>
      </c>
      <c r="AU304" s="242" t="s">
        <v>85</v>
      </c>
      <c r="AV304" s="11" t="s">
        <v>85</v>
      </c>
      <c r="AW304" s="11" t="s">
        <v>38</v>
      </c>
      <c r="AX304" s="11" t="s">
        <v>75</v>
      </c>
      <c r="AY304" s="242" t="s">
        <v>147</v>
      </c>
    </row>
    <row r="305" s="12" customFormat="1">
      <c r="B305" s="253"/>
      <c r="C305" s="254"/>
      <c r="D305" s="233" t="s">
        <v>164</v>
      </c>
      <c r="E305" s="255" t="s">
        <v>23</v>
      </c>
      <c r="F305" s="256" t="s">
        <v>314</v>
      </c>
      <c r="G305" s="254"/>
      <c r="H305" s="257">
        <v>5</v>
      </c>
      <c r="I305" s="258"/>
      <c r="J305" s="254"/>
      <c r="K305" s="254"/>
      <c r="L305" s="259"/>
      <c r="M305" s="260"/>
      <c r="N305" s="261"/>
      <c r="O305" s="261"/>
      <c r="P305" s="261"/>
      <c r="Q305" s="261"/>
      <c r="R305" s="261"/>
      <c r="S305" s="261"/>
      <c r="T305" s="262"/>
      <c r="AT305" s="263" t="s">
        <v>164</v>
      </c>
      <c r="AU305" s="263" t="s">
        <v>85</v>
      </c>
      <c r="AV305" s="12" t="s">
        <v>155</v>
      </c>
      <c r="AW305" s="12" t="s">
        <v>38</v>
      </c>
      <c r="AX305" s="12" t="s">
        <v>83</v>
      </c>
      <c r="AY305" s="263" t="s">
        <v>147</v>
      </c>
    </row>
    <row r="306" s="1" customFormat="1" ht="16.5" customHeight="1">
      <c r="B306" s="44"/>
      <c r="C306" s="219" t="s">
        <v>700</v>
      </c>
      <c r="D306" s="219" t="s">
        <v>150</v>
      </c>
      <c r="E306" s="220" t="s">
        <v>1333</v>
      </c>
      <c r="F306" s="221" t="s">
        <v>1334</v>
      </c>
      <c r="G306" s="222" t="s">
        <v>295</v>
      </c>
      <c r="H306" s="223">
        <v>5</v>
      </c>
      <c r="I306" s="224"/>
      <c r="J306" s="225">
        <f>ROUND(I306*H306,2)</f>
        <v>0</v>
      </c>
      <c r="K306" s="221" t="s">
        <v>154</v>
      </c>
      <c r="L306" s="70"/>
      <c r="M306" s="226" t="s">
        <v>23</v>
      </c>
      <c r="N306" s="227" t="s">
        <v>46</v>
      </c>
      <c r="O306" s="45"/>
      <c r="P306" s="228">
        <f>O306*H306</f>
        <v>0</v>
      </c>
      <c r="Q306" s="228">
        <v>0.0015</v>
      </c>
      <c r="R306" s="228">
        <f>Q306*H306</f>
        <v>0.0074999999999999997</v>
      </c>
      <c r="S306" s="228">
        <v>0</v>
      </c>
      <c r="T306" s="229">
        <f>S306*H306</f>
        <v>0</v>
      </c>
      <c r="AR306" s="22" t="s">
        <v>220</v>
      </c>
      <c r="AT306" s="22" t="s">
        <v>150</v>
      </c>
      <c r="AU306" s="22" t="s">
        <v>85</v>
      </c>
      <c r="AY306" s="22" t="s">
        <v>147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22" t="s">
        <v>83</v>
      </c>
      <c r="BK306" s="230">
        <f>ROUND(I306*H306,2)</f>
        <v>0</v>
      </c>
      <c r="BL306" s="22" t="s">
        <v>220</v>
      </c>
      <c r="BM306" s="22" t="s">
        <v>1335</v>
      </c>
    </row>
    <row r="307" s="11" customFormat="1">
      <c r="B307" s="231"/>
      <c r="C307" s="232"/>
      <c r="D307" s="233" t="s">
        <v>164</v>
      </c>
      <c r="E307" s="234" t="s">
        <v>23</v>
      </c>
      <c r="F307" s="235" t="s">
        <v>1336</v>
      </c>
      <c r="G307" s="232"/>
      <c r="H307" s="236">
        <v>5</v>
      </c>
      <c r="I307" s="237"/>
      <c r="J307" s="232"/>
      <c r="K307" s="232"/>
      <c r="L307" s="238"/>
      <c r="M307" s="239"/>
      <c r="N307" s="240"/>
      <c r="O307" s="240"/>
      <c r="P307" s="240"/>
      <c r="Q307" s="240"/>
      <c r="R307" s="240"/>
      <c r="S307" s="240"/>
      <c r="T307" s="241"/>
      <c r="AT307" s="242" t="s">
        <v>164</v>
      </c>
      <c r="AU307" s="242" t="s">
        <v>85</v>
      </c>
      <c r="AV307" s="11" t="s">
        <v>85</v>
      </c>
      <c r="AW307" s="11" t="s">
        <v>38</v>
      </c>
      <c r="AX307" s="11" t="s">
        <v>83</v>
      </c>
      <c r="AY307" s="242" t="s">
        <v>147</v>
      </c>
    </row>
    <row r="308" s="1" customFormat="1" ht="16.5" customHeight="1">
      <c r="B308" s="44"/>
      <c r="C308" s="219" t="s">
        <v>704</v>
      </c>
      <c r="D308" s="219" t="s">
        <v>150</v>
      </c>
      <c r="E308" s="220" t="s">
        <v>1337</v>
      </c>
      <c r="F308" s="221" t="s">
        <v>1338</v>
      </c>
      <c r="G308" s="222" t="s">
        <v>295</v>
      </c>
      <c r="H308" s="223">
        <v>5</v>
      </c>
      <c r="I308" s="224"/>
      <c r="J308" s="225">
        <f>ROUND(I308*H308,2)</f>
        <v>0</v>
      </c>
      <c r="K308" s="221" t="s">
        <v>154</v>
      </c>
      <c r="L308" s="70"/>
      <c r="M308" s="226" t="s">
        <v>23</v>
      </c>
      <c r="N308" s="227" t="s">
        <v>46</v>
      </c>
      <c r="O308" s="45"/>
      <c r="P308" s="228">
        <f>O308*H308</f>
        <v>0</v>
      </c>
      <c r="Q308" s="228">
        <v>0</v>
      </c>
      <c r="R308" s="228">
        <f>Q308*H308</f>
        <v>0</v>
      </c>
      <c r="S308" s="228">
        <v>0.025170000000000001</v>
      </c>
      <c r="T308" s="229">
        <f>S308*H308</f>
        <v>0.12585000000000002</v>
      </c>
      <c r="AR308" s="22" t="s">
        <v>220</v>
      </c>
      <c r="AT308" s="22" t="s">
        <v>150</v>
      </c>
      <c r="AU308" s="22" t="s">
        <v>85</v>
      </c>
      <c r="AY308" s="22" t="s">
        <v>147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22" t="s">
        <v>83</v>
      </c>
      <c r="BK308" s="230">
        <f>ROUND(I308*H308,2)</f>
        <v>0</v>
      </c>
      <c r="BL308" s="22" t="s">
        <v>220</v>
      </c>
      <c r="BM308" s="22" t="s">
        <v>1339</v>
      </c>
    </row>
    <row r="309" s="11" customFormat="1">
      <c r="B309" s="231"/>
      <c r="C309" s="232"/>
      <c r="D309" s="233" t="s">
        <v>164</v>
      </c>
      <c r="E309" s="234" t="s">
        <v>23</v>
      </c>
      <c r="F309" s="235" t="s">
        <v>1336</v>
      </c>
      <c r="G309" s="232"/>
      <c r="H309" s="236">
        <v>5</v>
      </c>
      <c r="I309" s="237"/>
      <c r="J309" s="232"/>
      <c r="K309" s="232"/>
      <c r="L309" s="238"/>
      <c r="M309" s="239"/>
      <c r="N309" s="240"/>
      <c r="O309" s="240"/>
      <c r="P309" s="240"/>
      <c r="Q309" s="240"/>
      <c r="R309" s="240"/>
      <c r="S309" s="240"/>
      <c r="T309" s="241"/>
      <c r="AT309" s="242" t="s">
        <v>164</v>
      </c>
      <c r="AU309" s="242" t="s">
        <v>85</v>
      </c>
      <c r="AV309" s="11" t="s">
        <v>85</v>
      </c>
      <c r="AW309" s="11" t="s">
        <v>38</v>
      </c>
      <c r="AX309" s="11" t="s">
        <v>83</v>
      </c>
      <c r="AY309" s="242" t="s">
        <v>147</v>
      </c>
    </row>
    <row r="310" s="1" customFormat="1" ht="38.25" customHeight="1">
      <c r="B310" s="44"/>
      <c r="C310" s="219" t="s">
        <v>710</v>
      </c>
      <c r="D310" s="219" t="s">
        <v>150</v>
      </c>
      <c r="E310" s="220" t="s">
        <v>1340</v>
      </c>
      <c r="F310" s="221" t="s">
        <v>1341</v>
      </c>
      <c r="G310" s="222" t="s">
        <v>240</v>
      </c>
      <c r="H310" s="223">
        <v>0.019</v>
      </c>
      <c r="I310" s="224"/>
      <c r="J310" s="225">
        <f>ROUND(I310*H310,2)</f>
        <v>0</v>
      </c>
      <c r="K310" s="221" t="s">
        <v>154</v>
      </c>
      <c r="L310" s="70"/>
      <c r="M310" s="226" t="s">
        <v>23</v>
      </c>
      <c r="N310" s="227" t="s">
        <v>46</v>
      </c>
      <c r="O310" s="45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AR310" s="22" t="s">
        <v>220</v>
      </c>
      <c r="AT310" s="22" t="s">
        <v>150</v>
      </c>
      <c r="AU310" s="22" t="s">
        <v>85</v>
      </c>
      <c r="AY310" s="22" t="s">
        <v>147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22" t="s">
        <v>83</v>
      </c>
      <c r="BK310" s="230">
        <f>ROUND(I310*H310,2)</f>
        <v>0</v>
      </c>
      <c r="BL310" s="22" t="s">
        <v>220</v>
      </c>
      <c r="BM310" s="22" t="s">
        <v>1342</v>
      </c>
    </row>
    <row r="311" s="10" customFormat="1" ht="29.88" customHeight="1">
      <c r="B311" s="203"/>
      <c r="C311" s="204"/>
      <c r="D311" s="205" t="s">
        <v>74</v>
      </c>
      <c r="E311" s="217" t="s">
        <v>1343</v>
      </c>
      <c r="F311" s="217" t="s">
        <v>1344</v>
      </c>
      <c r="G311" s="204"/>
      <c r="H311" s="204"/>
      <c r="I311" s="207"/>
      <c r="J311" s="218">
        <f>BK311</f>
        <v>0</v>
      </c>
      <c r="K311" s="204"/>
      <c r="L311" s="209"/>
      <c r="M311" s="210"/>
      <c r="N311" s="211"/>
      <c r="O311" s="211"/>
      <c r="P311" s="212">
        <f>SUM(P312:P320)</f>
        <v>0</v>
      </c>
      <c r="Q311" s="211"/>
      <c r="R311" s="212">
        <f>SUM(R312:R320)</f>
        <v>0.01324</v>
      </c>
      <c r="S311" s="211"/>
      <c r="T311" s="213">
        <f>SUM(T312:T320)</f>
        <v>0.0016000000000000001</v>
      </c>
      <c r="AR311" s="214" t="s">
        <v>85</v>
      </c>
      <c r="AT311" s="215" t="s">
        <v>74</v>
      </c>
      <c r="AU311" s="215" t="s">
        <v>83</v>
      </c>
      <c r="AY311" s="214" t="s">
        <v>147</v>
      </c>
      <c r="BK311" s="216">
        <f>SUM(BK312:BK320)</f>
        <v>0</v>
      </c>
    </row>
    <row r="312" s="1" customFormat="1" ht="25.5" customHeight="1">
      <c r="B312" s="44"/>
      <c r="C312" s="219" t="s">
        <v>715</v>
      </c>
      <c r="D312" s="219" t="s">
        <v>150</v>
      </c>
      <c r="E312" s="220" t="s">
        <v>1345</v>
      </c>
      <c r="F312" s="221" t="s">
        <v>1346</v>
      </c>
      <c r="G312" s="222" t="s">
        <v>200</v>
      </c>
      <c r="H312" s="223">
        <v>22</v>
      </c>
      <c r="I312" s="224"/>
      <c r="J312" s="225">
        <f>ROUND(I312*H312,2)</f>
        <v>0</v>
      </c>
      <c r="K312" s="221" t="s">
        <v>154</v>
      </c>
      <c r="L312" s="70"/>
      <c r="M312" s="226" t="s">
        <v>23</v>
      </c>
      <c r="N312" s="227" t="s">
        <v>46</v>
      </c>
      <c r="O312" s="45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AR312" s="22" t="s">
        <v>220</v>
      </c>
      <c r="AT312" s="22" t="s">
        <v>150</v>
      </c>
      <c r="AU312" s="22" t="s">
        <v>85</v>
      </c>
      <c r="AY312" s="22" t="s">
        <v>147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22" t="s">
        <v>83</v>
      </c>
      <c r="BK312" s="230">
        <f>ROUND(I312*H312,2)</f>
        <v>0</v>
      </c>
      <c r="BL312" s="22" t="s">
        <v>220</v>
      </c>
      <c r="BM312" s="22" t="s">
        <v>1347</v>
      </c>
    </row>
    <row r="313" s="11" customFormat="1">
      <c r="B313" s="231"/>
      <c r="C313" s="232"/>
      <c r="D313" s="233" t="s">
        <v>164</v>
      </c>
      <c r="E313" s="234" t="s">
        <v>23</v>
      </c>
      <c r="F313" s="235" t="s">
        <v>1348</v>
      </c>
      <c r="G313" s="232"/>
      <c r="H313" s="236">
        <v>22</v>
      </c>
      <c r="I313" s="237"/>
      <c r="J313" s="232"/>
      <c r="K313" s="232"/>
      <c r="L313" s="238"/>
      <c r="M313" s="239"/>
      <c r="N313" s="240"/>
      <c r="O313" s="240"/>
      <c r="P313" s="240"/>
      <c r="Q313" s="240"/>
      <c r="R313" s="240"/>
      <c r="S313" s="240"/>
      <c r="T313" s="241"/>
      <c r="AT313" s="242" t="s">
        <v>164</v>
      </c>
      <c r="AU313" s="242" t="s">
        <v>85</v>
      </c>
      <c r="AV313" s="11" t="s">
        <v>85</v>
      </c>
      <c r="AW313" s="11" t="s">
        <v>38</v>
      </c>
      <c r="AX313" s="11" t="s">
        <v>83</v>
      </c>
      <c r="AY313" s="242" t="s">
        <v>147</v>
      </c>
    </row>
    <row r="314" s="1" customFormat="1" ht="16.5" customHeight="1">
      <c r="B314" s="44"/>
      <c r="C314" s="243" t="s">
        <v>720</v>
      </c>
      <c r="D314" s="243" t="s">
        <v>270</v>
      </c>
      <c r="E314" s="244" t="s">
        <v>1349</v>
      </c>
      <c r="F314" s="245" t="s">
        <v>1350</v>
      </c>
      <c r="G314" s="246" t="s">
        <v>200</v>
      </c>
      <c r="H314" s="247">
        <v>22</v>
      </c>
      <c r="I314" s="248"/>
      <c r="J314" s="249">
        <f>ROUND(I314*H314,2)</f>
        <v>0</v>
      </c>
      <c r="K314" s="245" t="s">
        <v>154</v>
      </c>
      <c r="L314" s="250"/>
      <c r="M314" s="251" t="s">
        <v>23</v>
      </c>
      <c r="N314" s="252" t="s">
        <v>46</v>
      </c>
      <c r="O314" s="45"/>
      <c r="P314" s="228">
        <f>O314*H314</f>
        <v>0</v>
      </c>
      <c r="Q314" s="228">
        <v>0.00022000000000000001</v>
      </c>
      <c r="R314" s="228">
        <f>Q314*H314</f>
        <v>0.0048400000000000006</v>
      </c>
      <c r="S314" s="228">
        <v>0</v>
      </c>
      <c r="T314" s="229">
        <f>S314*H314</f>
        <v>0</v>
      </c>
      <c r="AR314" s="22" t="s">
        <v>273</v>
      </c>
      <c r="AT314" s="22" t="s">
        <v>270</v>
      </c>
      <c r="AU314" s="22" t="s">
        <v>85</v>
      </c>
      <c r="AY314" s="22" t="s">
        <v>147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22" t="s">
        <v>83</v>
      </c>
      <c r="BK314" s="230">
        <f>ROUND(I314*H314,2)</f>
        <v>0</v>
      </c>
      <c r="BL314" s="22" t="s">
        <v>220</v>
      </c>
      <c r="BM314" s="22" t="s">
        <v>1351</v>
      </c>
    </row>
    <row r="315" s="1" customFormat="1" ht="38.25" customHeight="1">
      <c r="B315" s="44"/>
      <c r="C315" s="219" t="s">
        <v>724</v>
      </c>
      <c r="D315" s="219" t="s">
        <v>150</v>
      </c>
      <c r="E315" s="220" t="s">
        <v>1352</v>
      </c>
      <c r="F315" s="221" t="s">
        <v>1353</v>
      </c>
      <c r="G315" s="222" t="s">
        <v>295</v>
      </c>
      <c r="H315" s="223">
        <v>2</v>
      </c>
      <c r="I315" s="224"/>
      <c r="J315" s="225">
        <f>ROUND(I315*H315,2)</f>
        <v>0</v>
      </c>
      <c r="K315" s="221" t="s">
        <v>154</v>
      </c>
      <c r="L315" s="70"/>
      <c r="M315" s="226" t="s">
        <v>23</v>
      </c>
      <c r="N315" s="227" t="s">
        <v>46</v>
      </c>
      <c r="O315" s="45"/>
      <c r="P315" s="228">
        <f>O315*H315</f>
        <v>0</v>
      </c>
      <c r="Q315" s="228">
        <v>0</v>
      </c>
      <c r="R315" s="228">
        <f>Q315*H315</f>
        <v>0</v>
      </c>
      <c r="S315" s="228">
        <v>0.00080000000000000004</v>
      </c>
      <c r="T315" s="229">
        <f>S315*H315</f>
        <v>0.0016000000000000001</v>
      </c>
      <c r="AR315" s="22" t="s">
        <v>220</v>
      </c>
      <c r="AT315" s="22" t="s">
        <v>150</v>
      </c>
      <c r="AU315" s="22" t="s">
        <v>85</v>
      </c>
      <c r="AY315" s="22" t="s">
        <v>147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22" t="s">
        <v>83</v>
      </c>
      <c r="BK315" s="230">
        <f>ROUND(I315*H315,2)</f>
        <v>0</v>
      </c>
      <c r="BL315" s="22" t="s">
        <v>220</v>
      </c>
      <c r="BM315" s="22" t="s">
        <v>1354</v>
      </c>
    </row>
    <row r="316" s="11" customFormat="1">
      <c r="B316" s="231"/>
      <c r="C316" s="232"/>
      <c r="D316" s="233" t="s">
        <v>164</v>
      </c>
      <c r="E316" s="234" t="s">
        <v>23</v>
      </c>
      <c r="F316" s="235" t="s">
        <v>1355</v>
      </c>
      <c r="G316" s="232"/>
      <c r="H316" s="236">
        <v>2</v>
      </c>
      <c r="I316" s="237"/>
      <c r="J316" s="232"/>
      <c r="K316" s="232"/>
      <c r="L316" s="238"/>
      <c r="M316" s="239"/>
      <c r="N316" s="240"/>
      <c r="O316" s="240"/>
      <c r="P316" s="240"/>
      <c r="Q316" s="240"/>
      <c r="R316" s="240"/>
      <c r="S316" s="240"/>
      <c r="T316" s="241"/>
      <c r="AT316" s="242" t="s">
        <v>164</v>
      </c>
      <c r="AU316" s="242" t="s">
        <v>85</v>
      </c>
      <c r="AV316" s="11" t="s">
        <v>85</v>
      </c>
      <c r="AW316" s="11" t="s">
        <v>38</v>
      </c>
      <c r="AX316" s="11" t="s">
        <v>83</v>
      </c>
      <c r="AY316" s="242" t="s">
        <v>147</v>
      </c>
    </row>
    <row r="317" s="1" customFormat="1" ht="25.5" customHeight="1">
      <c r="B317" s="44"/>
      <c r="C317" s="219" t="s">
        <v>728</v>
      </c>
      <c r="D317" s="219" t="s">
        <v>150</v>
      </c>
      <c r="E317" s="220" t="s">
        <v>1356</v>
      </c>
      <c r="F317" s="221" t="s">
        <v>1357</v>
      </c>
      <c r="G317" s="222" t="s">
        <v>295</v>
      </c>
      <c r="H317" s="223">
        <v>2</v>
      </c>
      <c r="I317" s="224"/>
      <c r="J317" s="225">
        <f>ROUND(I317*H317,2)</f>
        <v>0</v>
      </c>
      <c r="K317" s="221" t="s">
        <v>154</v>
      </c>
      <c r="L317" s="70"/>
      <c r="M317" s="226" t="s">
        <v>23</v>
      </c>
      <c r="N317" s="227" t="s">
        <v>46</v>
      </c>
      <c r="O317" s="45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AR317" s="22" t="s">
        <v>220</v>
      </c>
      <c r="AT317" s="22" t="s">
        <v>150</v>
      </c>
      <c r="AU317" s="22" t="s">
        <v>85</v>
      </c>
      <c r="AY317" s="22" t="s">
        <v>147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22" t="s">
        <v>83</v>
      </c>
      <c r="BK317" s="230">
        <f>ROUND(I317*H317,2)</f>
        <v>0</v>
      </c>
      <c r="BL317" s="22" t="s">
        <v>220</v>
      </c>
      <c r="BM317" s="22" t="s">
        <v>1358</v>
      </c>
    </row>
    <row r="318" s="11" customFormat="1">
      <c r="B318" s="231"/>
      <c r="C318" s="232"/>
      <c r="D318" s="233" t="s">
        <v>164</v>
      </c>
      <c r="E318" s="234" t="s">
        <v>23</v>
      </c>
      <c r="F318" s="235" t="s">
        <v>1355</v>
      </c>
      <c r="G318" s="232"/>
      <c r="H318" s="236">
        <v>2</v>
      </c>
      <c r="I318" s="237"/>
      <c r="J318" s="232"/>
      <c r="K318" s="232"/>
      <c r="L318" s="238"/>
      <c r="M318" s="239"/>
      <c r="N318" s="240"/>
      <c r="O318" s="240"/>
      <c r="P318" s="240"/>
      <c r="Q318" s="240"/>
      <c r="R318" s="240"/>
      <c r="S318" s="240"/>
      <c r="T318" s="241"/>
      <c r="AT318" s="242" t="s">
        <v>164</v>
      </c>
      <c r="AU318" s="242" t="s">
        <v>85</v>
      </c>
      <c r="AV318" s="11" t="s">
        <v>85</v>
      </c>
      <c r="AW318" s="11" t="s">
        <v>38</v>
      </c>
      <c r="AX318" s="11" t="s">
        <v>83</v>
      </c>
      <c r="AY318" s="242" t="s">
        <v>147</v>
      </c>
    </row>
    <row r="319" s="1" customFormat="1" ht="16.5" customHeight="1">
      <c r="B319" s="44"/>
      <c r="C319" s="243" t="s">
        <v>734</v>
      </c>
      <c r="D319" s="243" t="s">
        <v>270</v>
      </c>
      <c r="E319" s="244" t="s">
        <v>1359</v>
      </c>
      <c r="F319" s="245" t="s">
        <v>1360</v>
      </c>
      <c r="G319" s="246" t="s">
        <v>295</v>
      </c>
      <c r="H319" s="247">
        <v>2</v>
      </c>
      <c r="I319" s="248"/>
      <c r="J319" s="249">
        <f>ROUND(I319*H319,2)</f>
        <v>0</v>
      </c>
      <c r="K319" s="245" t="s">
        <v>23</v>
      </c>
      <c r="L319" s="250"/>
      <c r="M319" s="251" t="s">
        <v>23</v>
      </c>
      <c r="N319" s="252" t="s">
        <v>46</v>
      </c>
      <c r="O319" s="45"/>
      <c r="P319" s="228">
        <f>O319*H319</f>
        <v>0</v>
      </c>
      <c r="Q319" s="228">
        <v>0.0041999999999999997</v>
      </c>
      <c r="R319" s="228">
        <f>Q319*H319</f>
        <v>0.0083999999999999995</v>
      </c>
      <c r="S319" s="228">
        <v>0</v>
      </c>
      <c r="T319" s="229">
        <f>S319*H319</f>
        <v>0</v>
      </c>
      <c r="AR319" s="22" t="s">
        <v>273</v>
      </c>
      <c r="AT319" s="22" t="s">
        <v>270</v>
      </c>
      <c r="AU319" s="22" t="s">
        <v>85</v>
      </c>
      <c r="AY319" s="22" t="s">
        <v>147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22" t="s">
        <v>83</v>
      </c>
      <c r="BK319" s="230">
        <f>ROUND(I319*H319,2)</f>
        <v>0</v>
      </c>
      <c r="BL319" s="22" t="s">
        <v>220</v>
      </c>
      <c r="BM319" s="22" t="s">
        <v>1361</v>
      </c>
    </row>
    <row r="320" s="1" customFormat="1" ht="25.5" customHeight="1">
      <c r="B320" s="44"/>
      <c r="C320" s="219" t="s">
        <v>739</v>
      </c>
      <c r="D320" s="219" t="s">
        <v>150</v>
      </c>
      <c r="E320" s="220" t="s">
        <v>1362</v>
      </c>
      <c r="F320" s="221" t="s">
        <v>1363</v>
      </c>
      <c r="G320" s="222" t="s">
        <v>240</v>
      </c>
      <c r="H320" s="223">
        <v>0.012999999999999999</v>
      </c>
      <c r="I320" s="224"/>
      <c r="J320" s="225">
        <f>ROUND(I320*H320,2)</f>
        <v>0</v>
      </c>
      <c r="K320" s="221" t="s">
        <v>154</v>
      </c>
      <c r="L320" s="70"/>
      <c r="M320" s="226" t="s">
        <v>23</v>
      </c>
      <c r="N320" s="227" t="s">
        <v>46</v>
      </c>
      <c r="O320" s="45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AR320" s="22" t="s">
        <v>220</v>
      </c>
      <c r="AT320" s="22" t="s">
        <v>150</v>
      </c>
      <c r="AU320" s="22" t="s">
        <v>85</v>
      </c>
      <c r="AY320" s="22" t="s">
        <v>147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22" t="s">
        <v>83</v>
      </c>
      <c r="BK320" s="230">
        <f>ROUND(I320*H320,2)</f>
        <v>0</v>
      </c>
      <c r="BL320" s="22" t="s">
        <v>220</v>
      </c>
      <c r="BM320" s="22" t="s">
        <v>1364</v>
      </c>
    </row>
    <row r="321" s="10" customFormat="1" ht="29.88" customHeight="1">
      <c r="B321" s="203"/>
      <c r="C321" s="204"/>
      <c r="D321" s="205" t="s">
        <v>74</v>
      </c>
      <c r="E321" s="217" t="s">
        <v>302</v>
      </c>
      <c r="F321" s="217" t="s">
        <v>303</v>
      </c>
      <c r="G321" s="204"/>
      <c r="H321" s="204"/>
      <c r="I321" s="207"/>
      <c r="J321" s="218">
        <f>BK321</f>
        <v>0</v>
      </c>
      <c r="K321" s="204"/>
      <c r="L321" s="209"/>
      <c r="M321" s="210"/>
      <c r="N321" s="211"/>
      <c r="O321" s="211"/>
      <c r="P321" s="212">
        <f>SUM(P322:P333)</f>
        <v>0</v>
      </c>
      <c r="Q321" s="211"/>
      <c r="R321" s="212">
        <f>SUM(R322:R333)</f>
        <v>0.5816911600000001</v>
      </c>
      <c r="S321" s="211"/>
      <c r="T321" s="213">
        <f>SUM(T322:T333)</f>
        <v>1.5027599999999999</v>
      </c>
      <c r="AR321" s="214" t="s">
        <v>85</v>
      </c>
      <c r="AT321" s="215" t="s">
        <v>74</v>
      </c>
      <c r="AU321" s="215" t="s">
        <v>83</v>
      </c>
      <c r="AY321" s="214" t="s">
        <v>147</v>
      </c>
      <c r="BK321" s="216">
        <f>SUM(BK322:BK333)</f>
        <v>0</v>
      </c>
    </row>
    <row r="322" s="1" customFormat="1" ht="16.5" customHeight="1">
      <c r="B322" s="44"/>
      <c r="C322" s="219" t="s">
        <v>744</v>
      </c>
      <c r="D322" s="219" t="s">
        <v>150</v>
      </c>
      <c r="E322" s="220" t="s">
        <v>1365</v>
      </c>
      <c r="F322" s="221" t="s">
        <v>1366</v>
      </c>
      <c r="G322" s="222" t="s">
        <v>153</v>
      </c>
      <c r="H322" s="223">
        <v>64</v>
      </c>
      <c r="I322" s="224"/>
      <c r="J322" s="225">
        <f>ROUND(I322*H322,2)</f>
        <v>0</v>
      </c>
      <c r="K322" s="221" t="s">
        <v>154</v>
      </c>
      <c r="L322" s="70"/>
      <c r="M322" s="226" t="s">
        <v>23</v>
      </c>
      <c r="N322" s="227" t="s">
        <v>46</v>
      </c>
      <c r="O322" s="45"/>
      <c r="P322" s="228">
        <f>O322*H322</f>
        <v>0</v>
      </c>
      <c r="Q322" s="228">
        <v>0</v>
      </c>
      <c r="R322" s="228">
        <f>Q322*H322</f>
        <v>0</v>
      </c>
      <c r="S322" s="228">
        <v>0.021999999999999999</v>
      </c>
      <c r="T322" s="229">
        <f>S322*H322</f>
        <v>1.4079999999999999</v>
      </c>
      <c r="AR322" s="22" t="s">
        <v>220</v>
      </c>
      <c r="AT322" s="22" t="s">
        <v>150</v>
      </c>
      <c r="AU322" s="22" t="s">
        <v>85</v>
      </c>
      <c r="AY322" s="22" t="s">
        <v>147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22" t="s">
        <v>83</v>
      </c>
      <c r="BK322" s="230">
        <f>ROUND(I322*H322,2)</f>
        <v>0</v>
      </c>
      <c r="BL322" s="22" t="s">
        <v>220</v>
      </c>
      <c r="BM322" s="22" t="s">
        <v>1367</v>
      </c>
    </row>
    <row r="323" s="11" customFormat="1">
      <c r="B323" s="231"/>
      <c r="C323" s="232"/>
      <c r="D323" s="233" t="s">
        <v>164</v>
      </c>
      <c r="E323" s="234" t="s">
        <v>23</v>
      </c>
      <c r="F323" s="235" t="s">
        <v>1368</v>
      </c>
      <c r="G323" s="232"/>
      <c r="H323" s="236">
        <v>64</v>
      </c>
      <c r="I323" s="237"/>
      <c r="J323" s="232"/>
      <c r="K323" s="232"/>
      <c r="L323" s="238"/>
      <c r="M323" s="239"/>
      <c r="N323" s="240"/>
      <c r="O323" s="240"/>
      <c r="P323" s="240"/>
      <c r="Q323" s="240"/>
      <c r="R323" s="240"/>
      <c r="S323" s="240"/>
      <c r="T323" s="241"/>
      <c r="AT323" s="242" t="s">
        <v>164</v>
      </c>
      <c r="AU323" s="242" t="s">
        <v>85</v>
      </c>
      <c r="AV323" s="11" t="s">
        <v>85</v>
      </c>
      <c r="AW323" s="11" t="s">
        <v>38</v>
      </c>
      <c r="AX323" s="11" t="s">
        <v>83</v>
      </c>
      <c r="AY323" s="242" t="s">
        <v>147</v>
      </c>
    </row>
    <row r="324" s="1" customFormat="1" ht="25.5" customHeight="1">
      <c r="B324" s="44"/>
      <c r="C324" s="219" t="s">
        <v>749</v>
      </c>
      <c r="D324" s="219" t="s">
        <v>150</v>
      </c>
      <c r="E324" s="220" t="s">
        <v>1369</v>
      </c>
      <c r="F324" s="221" t="s">
        <v>1370</v>
      </c>
      <c r="G324" s="222" t="s">
        <v>153</v>
      </c>
      <c r="H324" s="223">
        <v>64</v>
      </c>
      <c r="I324" s="224"/>
      <c r="J324" s="225">
        <f>ROUND(I324*H324,2)</f>
        <v>0</v>
      </c>
      <c r="K324" s="221" t="s">
        <v>23</v>
      </c>
      <c r="L324" s="70"/>
      <c r="M324" s="226" t="s">
        <v>23</v>
      </c>
      <c r="N324" s="227" t="s">
        <v>46</v>
      </c>
      <c r="O324" s="45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AR324" s="22" t="s">
        <v>220</v>
      </c>
      <c r="AT324" s="22" t="s">
        <v>150</v>
      </c>
      <c r="AU324" s="22" t="s">
        <v>85</v>
      </c>
      <c r="AY324" s="22" t="s">
        <v>147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22" t="s">
        <v>83</v>
      </c>
      <c r="BK324" s="230">
        <f>ROUND(I324*H324,2)</f>
        <v>0</v>
      </c>
      <c r="BL324" s="22" t="s">
        <v>220</v>
      </c>
      <c r="BM324" s="22" t="s">
        <v>1371</v>
      </c>
    </row>
    <row r="325" s="11" customFormat="1">
      <c r="B325" s="231"/>
      <c r="C325" s="232"/>
      <c r="D325" s="233" t="s">
        <v>164</v>
      </c>
      <c r="E325" s="234" t="s">
        <v>23</v>
      </c>
      <c r="F325" s="235" t="s">
        <v>1368</v>
      </c>
      <c r="G325" s="232"/>
      <c r="H325" s="236">
        <v>64</v>
      </c>
      <c r="I325" s="237"/>
      <c r="J325" s="232"/>
      <c r="K325" s="232"/>
      <c r="L325" s="238"/>
      <c r="M325" s="239"/>
      <c r="N325" s="240"/>
      <c r="O325" s="240"/>
      <c r="P325" s="240"/>
      <c r="Q325" s="240"/>
      <c r="R325" s="240"/>
      <c r="S325" s="240"/>
      <c r="T325" s="241"/>
      <c r="AT325" s="242" t="s">
        <v>164</v>
      </c>
      <c r="AU325" s="242" t="s">
        <v>85</v>
      </c>
      <c r="AV325" s="11" t="s">
        <v>85</v>
      </c>
      <c r="AW325" s="11" t="s">
        <v>38</v>
      </c>
      <c r="AX325" s="11" t="s">
        <v>83</v>
      </c>
      <c r="AY325" s="242" t="s">
        <v>147</v>
      </c>
    </row>
    <row r="326" s="1" customFormat="1" ht="16.5" customHeight="1">
      <c r="B326" s="44"/>
      <c r="C326" s="243" t="s">
        <v>754</v>
      </c>
      <c r="D326" s="243" t="s">
        <v>270</v>
      </c>
      <c r="E326" s="244" t="s">
        <v>398</v>
      </c>
      <c r="F326" s="245" t="s">
        <v>399</v>
      </c>
      <c r="G326" s="246" t="s">
        <v>168</v>
      </c>
      <c r="H326" s="247">
        <v>1</v>
      </c>
      <c r="I326" s="248"/>
      <c r="J326" s="249">
        <f>ROUND(I326*H326,2)</f>
        <v>0</v>
      </c>
      <c r="K326" s="245" t="s">
        <v>154</v>
      </c>
      <c r="L326" s="250"/>
      <c r="M326" s="251" t="s">
        <v>23</v>
      </c>
      <c r="N326" s="252" t="s">
        <v>46</v>
      </c>
      <c r="O326" s="45"/>
      <c r="P326" s="228">
        <f>O326*H326</f>
        <v>0</v>
      </c>
      <c r="Q326" s="228">
        <v>0.55000000000000004</v>
      </c>
      <c r="R326" s="228">
        <f>Q326*H326</f>
        <v>0.55000000000000004</v>
      </c>
      <c r="S326" s="228">
        <v>0</v>
      </c>
      <c r="T326" s="229">
        <f>S326*H326</f>
        <v>0</v>
      </c>
      <c r="AR326" s="22" t="s">
        <v>273</v>
      </c>
      <c r="AT326" s="22" t="s">
        <v>270</v>
      </c>
      <c r="AU326" s="22" t="s">
        <v>85</v>
      </c>
      <c r="AY326" s="22" t="s">
        <v>147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22" t="s">
        <v>83</v>
      </c>
      <c r="BK326" s="230">
        <f>ROUND(I326*H326,2)</f>
        <v>0</v>
      </c>
      <c r="BL326" s="22" t="s">
        <v>220</v>
      </c>
      <c r="BM326" s="22" t="s">
        <v>1372</v>
      </c>
    </row>
    <row r="327" s="11" customFormat="1">
      <c r="B327" s="231"/>
      <c r="C327" s="232"/>
      <c r="D327" s="233" t="s">
        <v>164</v>
      </c>
      <c r="E327" s="234" t="s">
        <v>23</v>
      </c>
      <c r="F327" s="235" t="s">
        <v>1373</v>
      </c>
      <c r="G327" s="232"/>
      <c r="H327" s="236">
        <v>1</v>
      </c>
      <c r="I327" s="237"/>
      <c r="J327" s="232"/>
      <c r="K327" s="232"/>
      <c r="L327" s="238"/>
      <c r="M327" s="239"/>
      <c r="N327" s="240"/>
      <c r="O327" s="240"/>
      <c r="P327" s="240"/>
      <c r="Q327" s="240"/>
      <c r="R327" s="240"/>
      <c r="S327" s="240"/>
      <c r="T327" s="241"/>
      <c r="AT327" s="242" t="s">
        <v>164</v>
      </c>
      <c r="AU327" s="242" t="s">
        <v>85</v>
      </c>
      <c r="AV327" s="11" t="s">
        <v>85</v>
      </c>
      <c r="AW327" s="11" t="s">
        <v>38</v>
      </c>
      <c r="AX327" s="11" t="s">
        <v>83</v>
      </c>
      <c r="AY327" s="242" t="s">
        <v>147</v>
      </c>
    </row>
    <row r="328" s="1" customFormat="1" ht="16.5" customHeight="1">
      <c r="B328" s="44"/>
      <c r="C328" s="219" t="s">
        <v>760</v>
      </c>
      <c r="D328" s="219" t="s">
        <v>150</v>
      </c>
      <c r="E328" s="220" t="s">
        <v>1374</v>
      </c>
      <c r="F328" s="221" t="s">
        <v>1375</v>
      </c>
      <c r="G328" s="222" t="s">
        <v>168</v>
      </c>
      <c r="H328" s="223">
        <v>1</v>
      </c>
      <c r="I328" s="224"/>
      <c r="J328" s="225">
        <f>ROUND(I328*H328,2)</f>
        <v>0</v>
      </c>
      <c r="K328" s="221" t="s">
        <v>154</v>
      </c>
      <c r="L328" s="70"/>
      <c r="M328" s="226" t="s">
        <v>23</v>
      </c>
      <c r="N328" s="227" t="s">
        <v>46</v>
      </c>
      <c r="O328" s="45"/>
      <c r="P328" s="228">
        <f>O328*H328</f>
        <v>0</v>
      </c>
      <c r="Q328" s="228">
        <v>0.012659999999999999</v>
      </c>
      <c r="R328" s="228">
        <f>Q328*H328</f>
        <v>0.012659999999999999</v>
      </c>
      <c r="S328" s="228">
        <v>0</v>
      </c>
      <c r="T328" s="229">
        <f>S328*H328</f>
        <v>0</v>
      </c>
      <c r="AR328" s="22" t="s">
        <v>220</v>
      </c>
      <c r="AT328" s="22" t="s">
        <v>150</v>
      </c>
      <c r="AU328" s="22" t="s">
        <v>85</v>
      </c>
      <c r="AY328" s="22" t="s">
        <v>147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22" t="s">
        <v>83</v>
      </c>
      <c r="BK328" s="230">
        <f>ROUND(I328*H328,2)</f>
        <v>0</v>
      </c>
      <c r="BL328" s="22" t="s">
        <v>220</v>
      </c>
      <c r="BM328" s="22" t="s">
        <v>1376</v>
      </c>
    </row>
    <row r="329" s="1" customFormat="1" ht="25.5" customHeight="1">
      <c r="B329" s="44"/>
      <c r="C329" s="219" t="s">
        <v>765</v>
      </c>
      <c r="D329" s="219" t="s">
        <v>150</v>
      </c>
      <c r="E329" s="220" t="s">
        <v>1377</v>
      </c>
      <c r="F329" s="221" t="s">
        <v>1378</v>
      </c>
      <c r="G329" s="222" t="s">
        <v>153</v>
      </c>
      <c r="H329" s="223">
        <v>4</v>
      </c>
      <c r="I329" s="224"/>
      <c r="J329" s="225">
        <f>ROUND(I329*H329,2)</f>
        <v>0</v>
      </c>
      <c r="K329" s="221" t="s">
        <v>154</v>
      </c>
      <c r="L329" s="70"/>
      <c r="M329" s="226" t="s">
        <v>23</v>
      </c>
      <c r="N329" s="227" t="s">
        <v>46</v>
      </c>
      <c r="O329" s="45"/>
      <c r="P329" s="228">
        <f>O329*H329</f>
        <v>0</v>
      </c>
      <c r="Q329" s="228">
        <v>0</v>
      </c>
      <c r="R329" s="228">
        <f>Q329*H329</f>
        <v>0</v>
      </c>
      <c r="S329" s="228">
        <v>0.023689999999999999</v>
      </c>
      <c r="T329" s="229">
        <f>S329*H329</f>
        <v>0.094759999999999997</v>
      </c>
      <c r="AR329" s="22" t="s">
        <v>220</v>
      </c>
      <c r="AT329" s="22" t="s">
        <v>150</v>
      </c>
      <c r="AU329" s="22" t="s">
        <v>85</v>
      </c>
      <c r="AY329" s="22" t="s">
        <v>147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22" t="s">
        <v>83</v>
      </c>
      <c r="BK329" s="230">
        <f>ROUND(I329*H329,2)</f>
        <v>0</v>
      </c>
      <c r="BL329" s="22" t="s">
        <v>220</v>
      </c>
      <c r="BM329" s="22" t="s">
        <v>1379</v>
      </c>
    </row>
    <row r="330" s="11" customFormat="1">
      <c r="B330" s="231"/>
      <c r="C330" s="232"/>
      <c r="D330" s="233" t="s">
        <v>164</v>
      </c>
      <c r="E330" s="234" t="s">
        <v>23</v>
      </c>
      <c r="F330" s="235" t="s">
        <v>1380</v>
      </c>
      <c r="G330" s="232"/>
      <c r="H330" s="236">
        <v>4</v>
      </c>
      <c r="I330" s="237"/>
      <c r="J330" s="232"/>
      <c r="K330" s="232"/>
      <c r="L330" s="238"/>
      <c r="M330" s="239"/>
      <c r="N330" s="240"/>
      <c r="O330" s="240"/>
      <c r="P330" s="240"/>
      <c r="Q330" s="240"/>
      <c r="R330" s="240"/>
      <c r="S330" s="240"/>
      <c r="T330" s="241"/>
      <c r="AT330" s="242" t="s">
        <v>164</v>
      </c>
      <c r="AU330" s="242" t="s">
        <v>85</v>
      </c>
      <c r="AV330" s="11" t="s">
        <v>85</v>
      </c>
      <c r="AW330" s="11" t="s">
        <v>38</v>
      </c>
      <c r="AX330" s="11" t="s">
        <v>83</v>
      </c>
      <c r="AY330" s="242" t="s">
        <v>147</v>
      </c>
    </row>
    <row r="331" s="1" customFormat="1" ht="25.5" customHeight="1">
      <c r="B331" s="44"/>
      <c r="C331" s="219" t="s">
        <v>769</v>
      </c>
      <c r="D331" s="219" t="s">
        <v>150</v>
      </c>
      <c r="E331" s="220" t="s">
        <v>1381</v>
      </c>
      <c r="F331" s="221" t="s">
        <v>1382</v>
      </c>
      <c r="G331" s="222" t="s">
        <v>153</v>
      </c>
      <c r="H331" s="223">
        <v>1.9379999999999999</v>
      </c>
      <c r="I331" s="224"/>
      <c r="J331" s="225">
        <f>ROUND(I331*H331,2)</f>
        <v>0</v>
      </c>
      <c r="K331" s="221" t="s">
        <v>154</v>
      </c>
      <c r="L331" s="70"/>
      <c r="M331" s="226" t="s">
        <v>23</v>
      </c>
      <c r="N331" s="227" t="s">
        <v>46</v>
      </c>
      <c r="O331" s="45"/>
      <c r="P331" s="228">
        <f>O331*H331</f>
        <v>0</v>
      </c>
      <c r="Q331" s="228">
        <v>0.0098200000000000006</v>
      </c>
      <c r="R331" s="228">
        <f>Q331*H331</f>
        <v>0.019031160000000002</v>
      </c>
      <c r="S331" s="228">
        <v>0</v>
      </c>
      <c r="T331" s="229">
        <f>S331*H331</f>
        <v>0</v>
      </c>
      <c r="AR331" s="22" t="s">
        <v>220</v>
      </c>
      <c r="AT331" s="22" t="s">
        <v>150</v>
      </c>
      <c r="AU331" s="22" t="s">
        <v>85</v>
      </c>
      <c r="AY331" s="22" t="s">
        <v>147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22" t="s">
        <v>83</v>
      </c>
      <c r="BK331" s="230">
        <f>ROUND(I331*H331,2)</f>
        <v>0</v>
      </c>
      <c r="BL331" s="22" t="s">
        <v>220</v>
      </c>
      <c r="BM331" s="22" t="s">
        <v>1383</v>
      </c>
    </row>
    <row r="332" s="11" customFormat="1">
      <c r="B332" s="231"/>
      <c r="C332" s="232"/>
      <c r="D332" s="233" t="s">
        <v>164</v>
      </c>
      <c r="E332" s="234" t="s">
        <v>23</v>
      </c>
      <c r="F332" s="235" t="s">
        <v>1384</v>
      </c>
      <c r="G332" s="232"/>
      <c r="H332" s="236">
        <v>1.9379999999999999</v>
      </c>
      <c r="I332" s="237"/>
      <c r="J332" s="232"/>
      <c r="K332" s="232"/>
      <c r="L332" s="238"/>
      <c r="M332" s="239"/>
      <c r="N332" s="240"/>
      <c r="O332" s="240"/>
      <c r="P332" s="240"/>
      <c r="Q332" s="240"/>
      <c r="R332" s="240"/>
      <c r="S332" s="240"/>
      <c r="T332" s="241"/>
      <c r="AT332" s="242" t="s">
        <v>164</v>
      </c>
      <c r="AU332" s="242" t="s">
        <v>85</v>
      </c>
      <c r="AV332" s="11" t="s">
        <v>85</v>
      </c>
      <c r="AW332" s="11" t="s">
        <v>38</v>
      </c>
      <c r="AX332" s="11" t="s">
        <v>83</v>
      </c>
      <c r="AY332" s="242" t="s">
        <v>147</v>
      </c>
    </row>
    <row r="333" s="1" customFormat="1" ht="38.25" customHeight="1">
      <c r="B333" s="44"/>
      <c r="C333" s="219" t="s">
        <v>773</v>
      </c>
      <c r="D333" s="219" t="s">
        <v>150</v>
      </c>
      <c r="E333" s="220" t="s">
        <v>1385</v>
      </c>
      <c r="F333" s="221" t="s">
        <v>1386</v>
      </c>
      <c r="G333" s="222" t="s">
        <v>240</v>
      </c>
      <c r="H333" s="223">
        <v>0.58199999999999996</v>
      </c>
      <c r="I333" s="224"/>
      <c r="J333" s="225">
        <f>ROUND(I333*H333,2)</f>
        <v>0</v>
      </c>
      <c r="K333" s="221" t="s">
        <v>154</v>
      </c>
      <c r="L333" s="70"/>
      <c r="M333" s="226" t="s">
        <v>23</v>
      </c>
      <c r="N333" s="227" t="s">
        <v>46</v>
      </c>
      <c r="O333" s="45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AR333" s="22" t="s">
        <v>220</v>
      </c>
      <c r="AT333" s="22" t="s">
        <v>150</v>
      </c>
      <c r="AU333" s="22" t="s">
        <v>85</v>
      </c>
      <c r="AY333" s="22" t="s">
        <v>147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22" t="s">
        <v>83</v>
      </c>
      <c r="BK333" s="230">
        <f>ROUND(I333*H333,2)</f>
        <v>0</v>
      </c>
      <c r="BL333" s="22" t="s">
        <v>220</v>
      </c>
      <c r="BM333" s="22" t="s">
        <v>1387</v>
      </c>
    </row>
    <row r="334" s="10" customFormat="1" ht="29.88" customHeight="1">
      <c r="B334" s="203"/>
      <c r="C334" s="204"/>
      <c r="D334" s="205" t="s">
        <v>74</v>
      </c>
      <c r="E334" s="217" t="s">
        <v>694</v>
      </c>
      <c r="F334" s="217" t="s">
        <v>695</v>
      </c>
      <c r="G334" s="204"/>
      <c r="H334" s="204"/>
      <c r="I334" s="207"/>
      <c r="J334" s="218">
        <f>BK334</f>
        <v>0</v>
      </c>
      <c r="K334" s="204"/>
      <c r="L334" s="209"/>
      <c r="M334" s="210"/>
      <c r="N334" s="211"/>
      <c r="O334" s="211"/>
      <c r="P334" s="212">
        <f>SUM(P335:P343)</f>
        <v>0</v>
      </c>
      <c r="Q334" s="211"/>
      <c r="R334" s="212">
        <f>SUM(R335:R343)</f>
        <v>0.035106099999999994</v>
      </c>
      <c r="S334" s="211"/>
      <c r="T334" s="213">
        <f>SUM(T335:T343)</f>
        <v>0</v>
      </c>
      <c r="AR334" s="214" t="s">
        <v>85</v>
      </c>
      <c r="AT334" s="215" t="s">
        <v>74</v>
      </c>
      <c r="AU334" s="215" t="s">
        <v>83</v>
      </c>
      <c r="AY334" s="214" t="s">
        <v>147</v>
      </c>
      <c r="BK334" s="216">
        <f>SUM(BK335:BK343)</f>
        <v>0</v>
      </c>
    </row>
    <row r="335" s="1" customFormat="1" ht="25.5" customHeight="1">
      <c r="B335" s="44"/>
      <c r="C335" s="219" t="s">
        <v>777</v>
      </c>
      <c r="D335" s="219" t="s">
        <v>150</v>
      </c>
      <c r="E335" s="220" t="s">
        <v>1388</v>
      </c>
      <c r="F335" s="221" t="s">
        <v>1389</v>
      </c>
      <c r="G335" s="222" t="s">
        <v>153</v>
      </c>
      <c r="H335" s="223">
        <v>1.4299999999999999</v>
      </c>
      <c r="I335" s="224"/>
      <c r="J335" s="225">
        <f>ROUND(I335*H335,2)</f>
        <v>0</v>
      </c>
      <c r="K335" s="221" t="s">
        <v>154</v>
      </c>
      <c r="L335" s="70"/>
      <c r="M335" s="226" t="s">
        <v>23</v>
      </c>
      <c r="N335" s="227" t="s">
        <v>46</v>
      </c>
      <c r="O335" s="45"/>
      <c r="P335" s="228">
        <f>O335*H335</f>
        <v>0</v>
      </c>
      <c r="Q335" s="228">
        <v>0.00027</v>
      </c>
      <c r="R335" s="228">
        <f>Q335*H335</f>
        <v>0.00038610000000000001</v>
      </c>
      <c r="S335" s="228">
        <v>0</v>
      </c>
      <c r="T335" s="229">
        <f>S335*H335</f>
        <v>0</v>
      </c>
      <c r="AR335" s="22" t="s">
        <v>220</v>
      </c>
      <c r="AT335" s="22" t="s">
        <v>150</v>
      </c>
      <c r="AU335" s="22" t="s">
        <v>85</v>
      </c>
      <c r="AY335" s="22" t="s">
        <v>147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22" t="s">
        <v>83</v>
      </c>
      <c r="BK335" s="230">
        <f>ROUND(I335*H335,2)</f>
        <v>0</v>
      </c>
      <c r="BL335" s="22" t="s">
        <v>220</v>
      </c>
      <c r="BM335" s="22" t="s">
        <v>1390</v>
      </c>
    </row>
    <row r="336" s="11" customFormat="1">
      <c r="B336" s="231"/>
      <c r="C336" s="232"/>
      <c r="D336" s="233" t="s">
        <v>164</v>
      </c>
      <c r="E336" s="234" t="s">
        <v>23</v>
      </c>
      <c r="F336" s="235" t="s">
        <v>1251</v>
      </c>
      <c r="G336" s="232"/>
      <c r="H336" s="236">
        <v>1.4299999999999999</v>
      </c>
      <c r="I336" s="237"/>
      <c r="J336" s="232"/>
      <c r="K336" s="232"/>
      <c r="L336" s="238"/>
      <c r="M336" s="239"/>
      <c r="N336" s="240"/>
      <c r="O336" s="240"/>
      <c r="P336" s="240"/>
      <c r="Q336" s="240"/>
      <c r="R336" s="240"/>
      <c r="S336" s="240"/>
      <c r="T336" s="241"/>
      <c r="AT336" s="242" t="s">
        <v>164</v>
      </c>
      <c r="AU336" s="242" t="s">
        <v>85</v>
      </c>
      <c r="AV336" s="11" t="s">
        <v>85</v>
      </c>
      <c r="AW336" s="11" t="s">
        <v>38</v>
      </c>
      <c r="AX336" s="11" t="s">
        <v>83</v>
      </c>
      <c r="AY336" s="242" t="s">
        <v>147</v>
      </c>
    </row>
    <row r="337" s="1" customFormat="1" ht="25.5" customHeight="1">
      <c r="B337" s="44"/>
      <c r="C337" s="243" t="s">
        <v>781</v>
      </c>
      <c r="D337" s="243" t="s">
        <v>270</v>
      </c>
      <c r="E337" s="244" t="s">
        <v>1391</v>
      </c>
      <c r="F337" s="245" t="s">
        <v>1392</v>
      </c>
      <c r="G337" s="246" t="s">
        <v>295</v>
      </c>
      <c r="H337" s="247">
        <v>1</v>
      </c>
      <c r="I337" s="248"/>
      <c r="J337" s="249">
        <f>ROUND(I337*H337,2)</f>
        <v>0</v>
      </c>
      <c r="K337" s="245" t="s">
        <v>23</v>
      </c>
      <c r="L337" s="250"/>
      <c r="M337" s="251" t="s">
        <v>23</v>
      </c>
      <c r="N337" s="252" t="s">
        <v>46</v>
      </c>
      <c r="O337" s="45"/>
      <c r="P337" s="228">
        <f>O337*H337</f>
        <v>0</v>
      </c>
      <c r="Q337" s="228">
        <v>0.031099999999999999</v>
      </c>
      <c r="R337" s="228">
        <f>Q337*H337</f>
        <v>0.031099999999999999</v>
      </c>
      <c r="S337" s="228">
        <v>0</v>
      </c>
      <c r="T337" s="229">
        <f>S337*H337</f>
        <v>0</v>
      </c>
      <c r="AR337" s="22" t="s">
        <v>273</v>
      </c>
      <c r="AT337" s="22" t="s">
        <v>270</v>
      </c>
      <c r="AU337" s="22" t="s">
        <v>85</v>
      </c>
      <c r="AY337" s="22" t="s">
        <v>147</v>
      </c>
      <c r="BE337" s="230">
        <f>IF(N337="základní",J337,0)</f>
        <v>0</v>
      </c>
      <c r="BF337" s="230">
        <f>IF(N337="snížená",J337,0)</f>
        <v>0</v>
      </c>
      <c r="BG337" s="230">
        <f>IF(N337="zákl. přenesená",J337,0)</f>
        <v>0</v>
      </c>
      <c r="BH337" s="230">
        <f>IF(N337="sníž. přenesená",J337,0)</f>
        <v>0</v>
      </c>
      <c r="BI337" s="230">
        <f>IF(N337="nulová",J337,0)</f>
        <v>0</v>
      </c>
      <c r="BJ337" s="22" t="s">
        <v>83</v>
      </c>
      <c r="BK337" s="230">
        <f>ROUND(I337*H337,2)</f>
        <v>0</v>
      </c>
      <c r="BL337" s="22" t="s">
        <v>220</v>
      </c>
      <c r="BM337" s="22" t="s">
        <v>1393</v>
      </c>
    </row>
    <row r="338" s="1" customFormat="1" ht="25.5" customHeight="1">
      <c r="B338" s="44"/>
      <c r="C338" s="219" t="s">
        <v>786</v>
      </c>
      <c r="D338" s="219" t="s">
        <v>150</v>
      </c>
      <c r="E338" s="220" t="s">
        <v>1394</v>
      </c>
      <c r="F338" s="221" t="s">
        <v>1395</v>
      </c>
      <c r="G338" s="222" t="s">
        <v>200</v>
      </c>
      <c r="H338" s="223">
        <v>9.5999999999999996</v>
      </c>
      <c r="I338" s="224"/>
      <c r="J338" s="225">
        <f>ROUND(I338*H338,2)</f>
        <v>0</v>
      </c>
      <c r="K338" s="221" t="s">
        <v>154</v>
      </c>
      <c r="L338" s="70"/>
      <c r="M338" s="226" t="s">
        <v>23</v>
      </c>
      <c r="N338" s="227" t="s">
        <v>46</v>
      </c>
      <c r="O338" s="45"/>
      <c r="P338" s="228">
        <f>O338*H338</f>
        <v>0</v>
      </c>
      <c r="Q338" s="228">
        <v>0.00014999999999999999</v>
      </c>
      <c r="R338" s="228">
        <f>Q338*H338</f>
        <v>0.0014399999999999999</v>
      </c>
      <c r="S338" s="228">
        <v>0</v>
      </c>
      <c r="T338" s="229">
        <f>S338*H338</f>
        <v>0</v>
      </c>
      <c r="AR338" s="22" t="s">
        <v>220</v>
      </c>
      <c r="AT338" s="22" t="s">
        <v>150</v>
      </c>
      <c r="AU338" s="22" t="s">
        <v>85</v>
      </c>
      <c r="AY338" s="22" t="s">
        <v>147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22" t="s">
        <v>83</v>
      </c>
      <c r="BK338" s="230">
        <f>ROUND(I338*H338,2)</f>
        <v>0</v>
      </c>
      <c r="BL338" s="22" t="s">
        <v>220</v>
      </c>
      <c r="BM338" s="22" t="s">
        <v>1396</v>
      </c>
    </row>
    <row r="339" s="11" customFormat="1">
      <c r="B339" s="231"/>
      <c r="C339" s="232"/>
      <c r="D339" s="233" t="s">
        <v>164</v>
      </c>
      <c r="E339" s="234" t="s">
        <v>23</v>
      </c>
      <c r="F339" s="235" t="s">
        <v>1397</v>
      </c>
      <c r="G339" s="232"/>
      <c r="H339" s="236">
        <v>9.5999999999999996</v>
      </c>
      <c r="I339" s="237"/>
      <c r="J339" s="232"/>
      <c r="K339" s="232"/>
      <c r="L339" s="238"/>
      <c r="M339" s="239"/>
      <c r="N339" s="240"/>
      <c r="O339" s="240"/>
      <c r="P339" s="240"/>
      <c r="Q339" s="240"/>
      <c r="R339" s="240"/>
      <c r="S339" s="240"/>
      <c r="T339" s="241"/>
      <c r="AT339" s="242" t="s">
        <v>164</v>
      </c>
      <c r="AU339" s="242" t="s">
        <v>85</v>
      </c>
      <c r="AV339" s="11" t="s">
        <v>85</v>
      </c>
      <c r="AW339" s="11" t="s">
        <v>38</v>
      </c>
      <c r="AX339" s="11" t="s">
        <v>83</v>
      </c>
      <c r="AY339" s="242" t="s">
        <v>147</v>
      </c>
    </row>
    <row r="340" s="1" customFormat="1" ht="25.5" customHeight="1">
      <c r="B340" s="44"/>
      <c r="C340" s="219" t="s">
        <v>791</v>
      </c>
      <c r="D340" s="219" t="s">
        <v>150</v>
      </c>
      <c r="E340" s="220" t="s">
        <v>1398</v>
      </c>
      <c r="F340" s="221" t="s">
        <v>1399</v>
      </c>
      <c r="G340" s="222" t="s">
        <v>295</v>
      </c>
      <c r="H340" s="223">
        <v>1</v>
      </c>
      <c r="I340" s="224"/>
      <c r="J340" s="225">
        <f>ROUND(I340*H340,2)</f>
        <v>0</v>
      </c>
      <c r="K340" s="221" t="s">
        <v>154</v>
      </c>
      <c r="L340" s="70"/>
      <c r="M340" s="226" t="s">
        <v>23</v>
      </c>
      <c r="N340" s="227" t="s">
        <v>46</v>
      </c>
      <c r="O340" s="45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AR340" s="22" t="s">
        <v>220</v>
      </c>
      <c r="AT340" s="22" t="s">
        <v>150</v>
      </c>
      <c r="AU340" s="22" t="s">
        <v>85</v>
      </c>
      <c r="AY340" s="22" t="s">
        <v>147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22" t="s">
        <v>83</v>
      </c>
      <c r="BK340" s="230">
        <f>ROUND(I340*H340,2)</f>
        <v>0</v>
      </c>
      <c r="BL340" s="22" t="s">
        <v>220</v>
      </c>
      <c r="BM340" s="22" t="s">
        <v>1400</v>
      </c>
    </row>
    <row r="341" s="1" customFormat="1" ht="16.5" customHeight="1">
      <c r="B341" s="44"/>
      <c r="C341" s="243" t="s">
        <v>796</v>
      </c>
      <c r="D341" s="243" t="s">
        <v>270</v>
      </c>
      <c r="E341" s="244" t="s">
        <v>1401</v>
      </c>
      <c r="F341" s="245" t="s">
        <v>1402</v>
      </c>
      <c r="G341" s="246" t="s">
        <v>200</v>
      </c>
      <c r="H341" s="247">
        <v>1.1000000000000001</v>
      </c>
      <c r="I341" s="248"/>
      <c r="J341" s="249">
        <f>ROUND(I341*H341,2)</f>
        <v>0</v>
      </c>
      <c r="K341" s="245" t="s">
        <v>154</v>
      </c>
      <c r="L341" s="250"/>
      <c r="M341" s="251" t="s">
        <v>23</v>
      </c>
      <c r="N341" s="252" t="s">
        <v>46</v>
      </c>
      <c r="O341" s="45"/>
      <c r="P341" s="228">
        <f>O341*H341</f>
        <v>0</v>
      </c>
      <c r="Q341" s="228">
        <v>0.0018</v>
      </c>
      <c r="R341" s="228">
        <f>Q341*H341</f>
        <v>0.00198</v>
      </c>
      <c r="S341" s="228">
        <v>0</v>
      </c>
      <c r="T341" s="229">
        <f>S341*H341</f>
        <v>0</v>
      </c>
      <c r="AR341" s="22" t="s">
        <v>273</v>
      </c>
      <c r="AT341" s="22" t="s">
        <v>270</v>
      </c>
      <c r="AU341" s="22" t="s">
        <v>85</v>
      </c>
      <c r="AY341" s="22" t="s">
        <v>147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22" t="s">
        <v>83</v>
      </c>
      <c r="BK341" s="230">
        <f>ROUND(I341*H341,2)</f>
        <v>0</v>
      </c>
      <c r="BL341" s="22" t="s">
        <v>220</v>
      </c>
      <c r="BM341" s="22" t="s">
        <v>1403</v>
      </c>
    </row>
    <row r="342" s="1" customFormat="1" ht="16.5" customHeight="1">
      <c r="B342" s="44"/>
      <c r="C342" s="243" t="s">
        <v>801</v>
      </c>
      <c r="D342" s="243" t="s">
        <v>270</v>
      </c>
      <c r="E342" s="244" t="s">
        <v>1404</v>
      </c>
      <c r="F342" s="245" t="s">
        <v>1405</v>
      </c>
      <c r="G342" s="246" t="s">
        <v>1406</v>
      </c>
      <c r="H342" s="247">
        <v>1</v>
      </c>
      <c r="I342" s="248"/>
      <c r="J342" s="249">
        <f>ROUND(I342*H342,2)</f>
        <v>0</v>
      </c>
      <c r="K342" s="245" t="s">
        <v>154</v>
      </c>
      <c r="L342" s="250"/>
      <c r="M342" s="251" t="s">
        <v>23</v>
      </c>
      <c r="N342" s="252" t="s">
        <v>46</v>
      </c>
      <c r="O342" s="45"/>
      <c r="P342" s="228">
        <f>O342*H342</f>
        <v>0</v>
      </c>
      <c r="Q342" s="228">
        <v>0.00020000000000000001</v>
      </c>
      <c r="R342" s="228">
        <f>Q342*H342</f>
        <v>0.00020000000000000001</v>
      </c>
      <c r="S342" s="228">
        <v>0</v>
      </c>
      <c r="T342" s="229">
        <f>S342*H342</f>
        <v>0</v>
      </c>
      <c r="AR342" s="22" t="s">
        <v>273</v>
      </c>
      <c r="AT342" s="22" t="s">
        <v>270</v>
      </c>
      <c r="AU342" s="22" t="s">
        <v>85</v>
      </c>
      <c r="AY342" s="22" t="s">
        <v>147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22" t="s">
        <v>83</v>
      </c>
      <c r="BK342" s="230">
        <f>ROUND(I342*H342,2)</f>
        <v>0</v>
      </c>
      <c r="BL342" s="22" t="s">
        <v>220</v>
      </c>
      <c r="BM342" s="22" t="s">
        <v>1407</v>
      </c>
    </row>
    <row r="343" s="1" customFormat="1" ht="38.25" customHeight="1">
      <c r="B343" s="44"/>
      <c r="C343" s="219" t="s">
        <v>807</v>
      </c>
      <c r="D343" s="219" t="s">
        <v>150</v>
      </c>
      <c r="E343" s="220" t="s">
        <v>1408</v>
      </c>
      <c r="F343" s="221" t="s">
        <v>1409</v>
      </c>
      <c r="G343" s="222" t="s">
        <v>240</v>
      </c>
      <c r="H343" s="223">
        <v>0.035000000000000003</v>
      </c>
      <c r="I343" s="224"/>
      <c r="J343" s="225">
        <f>ROUND(I343*H343,2)</f>
        <v>0</v>
      </c>
      <c r="K343" s="221" t="s">
        <v>154</v>
      </c>
      <c r="L343" s="70"/>
      <c r="M343" s="226" t="s">
        <v>23</v>
      </c>
      <c r="N343" s="227" t="s">
        <v>46</v>
      </c>
      <c r="O343" s="45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AR343" s="22" t="s">
        <v>220</v>
      </c>
      <c r="AT343" s="22" t="s">
        <v>150</v>
      </c>
      <c r="AU343" s="22" t="s">
        <v>85</v>
      </c>
      <c r="AY343" s="22" t="s">
        <v>147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22" t="s">
        <v>83</v>
      </c>
      <c r="BK343" s="230">
        <f>ROUND(I343*H343,2)</f>
        <v>0</v>
      </c>
      <c r="BL343" s="22" t="s">
        <v>220</v>
      </c>
      <c r="BM343" s="22" t="s">
        <v>1410</v>
      </c>
    </row>
    <row r="344" s="10" customFormat="1" ht="29.88" customHeight="1">
      <c r="B344" s="203"/>
      <c r="C344" s="204"/>
      <c r="D344" s="205" t="s">
        <v>74</v>
      </c>
      <c r="E344" s="217" t="s">
        <v>708</v>
      </c>
      <c r="F344" s="217" t="s">
        <v>709</v>
      </c>
      <c r="G344" s="204"/>
      <c r="H344" s="204"/>
      <c r="I344" s="207"/>
      <c r="J344" s="218">
        <f>BK344</f>
        <v>0</v>
      </c>
      <c r="K344" s="204"/>
      <c r="L344" s="209"/>
      <c r="M344" s="210"/>
      <c r="N344" s="211"/>
      <c r="O344" s="211"/>
      <c r="P344" s="212">
        <f>SUM(P345:P372)</f>
        <v>0</v>
      </c>
      <c r="Q344" s="211"/>
      <c r="R344" s="212">
        <f>SUM(R345:R372)</f>
        <v>0.11247400000000002</v>
      </c>
      <c r="S344" s="211"/>
      <c r="T344" s="213">
        <f>SUM(T345:T372)</f>
        <v>0.1694</v>
      </c>
      <c r="AR344" s="214" t="s">
        <v>85</v>
      </c>
      <c r="AT344" s="215" t="s">
        <v>74</v>
      </c>
      <c r="AU344" s="215" t="s">
        <v>83</v>
      </c>
      <c r="AY344" s="214" t="s">
        <v>147</v>
      </c>
      <c r="BK344" s="216">
        <f>SUM(BK345:BK372)</f>
        <v>0</v>
      </c>
    </row>
    <row r="345" s="1" customFormat="1" ht="25.5" customHeight="1">
      <c r="B345" s="44"/>
      <c r="C345" s="219" t="s">
        <v>812</v>
      </c>
      <c r="D345" s="219" t="s">
        <v>150</v>
      </c>
      <c r="E345" s="220" t="s">
        <v>1411</v>
      </c>
      <c r="F345" s="221" t="s">
        <v>1412</v>
      </c>
      <c r="G345" s="222" t="s">
        <v>200</v>
      </c>
      <c r="H345" s="223">
        <v>3.1000000000000001</v>
      </c>
      <c r="I345" s="224"/>
      <c r="J345" s="225">
        <f>ROUND(I345*H345,2)</f>
        <v>0</v>
      </c>
      <c r="K345" s="221" t="s">
        <v>154</v>
      </c>
      <c r="L345" s="70"/>
      <c r="M345" s="226" t="s">
        <v>23</v>
      </c>
      <c r="N345" s="227" t="s">
        <v>46</v>
      </c>
      <c r="O345" s="45"/>
      <c r="P345" s="228">
        <f>O345*H345</f>
        <v>0</v>
      </c>
      <c r="Q345" s="228">
        <v>6.0000000000000002E-05</v>
      </c>
      <c r="R345" s="228">
        <f>Q345*H345</f>
        <v>0.00018600000000000002</v>
      </c>
      <c r="S345" s="228">
        <v>0</v>
      </c>
      <c r="T345" s="229">
        <f>S345*H345</f>
        <v>0</v>
      </c>
      <c r="AR345" s="22" t="s">
        <v>220</v>
      </c>
      <c r="AT345" s="22" t="s">
        <v>150</v>
      </c>
      <c r="AU345" s="22" t="s">
        <v>85</v>
      </c>
      <c r="AY345" s="22" t="s">
        <v>147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22" t="s">
        <v>83</v>
      </c>
      <c r="BK345" s="230">
        <f>ROUND(I345*H345,2)</f>
        <v>0</v>
      </c>
      <c r="BL345" s="22" t="s">
        <v>220</v>
      </c>
      <c r="BM345" s="22" t="s">
        <v>1413</v>
      </c>
    </row>
    <row r="346" s="1" customFormat="1" ht="16.5" customHeight="1">
      <c r="B346" s="44"/>
      <c r="C346" s="243" t="s">
        <v>819</v>
      </c>
      <c r="D346" s="243" t="s">
        <v>270</v>
      </c>
      <c r="E346" s="244" t="s">
        <v>1414</v>
      </c>
      <c r="F346" s="245" t="s">
        <v>1415</v>
      </c>
      <c r="G346" s="246" t="s">
        <v>240</v>
      </c>
      <c r="H346" s="247">
        <v>0.039</v>
      </c>
      <c r="I346" s="248"/>
      <c r="J346" s="249">
        <f>ROUND(I346*H346,2)</f>
        <v>0</v>
      </c>
      <c r="K346" s="245" t="s">
        <v>154</v>
      </c>
      <c r="L346" s="250"/>
      <c r="M346" s="251" t="s">
        <v>23</v>
      </c>
      <c r="N346" s="252" t="s">
        <v>46</v>
      </c>
      <c r="O346" s="45"/>
      <c r="P346" s="228">
        <f>O346*H346</f>
        <v>0</v>
      </c>
      <c r="Q346" s="228">
        <v>1</v>
      </c>
      <c r="R346" s="228">
        <f>Q346*H346</f>
        <v>0.039</v>
      </c>
      <c r="S346" s="228">
        <v>0</v>
      </c>
      <c r="T346" s="229">
        <f>S346*H346</f>
        <v>0</v>
      </c>
      <c r="AR346" s="22" t="s">
        <v>273</v>
      </c>
      <c r="AT346" s="22" t="s">
        <v>270</v>
      </c>
      <c r="AU346" s="22" t="s">
        <v>85</v>
      </c>
      <c r="AY346" s="22" t="s">
        <v>147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22" t="s">
        <v>83</v>
      </c>
      <c r="BK346" s="230">
        <f>ROUND(I346*H346,2)</f>
        <v>0</v>
      </c>
      <c r="BL346" s="22" t="s">
        <v>220</v>
      </c>
      <c r="BM346" s="22" t="s">
        <v>1416</v>
      </c>
    </row>
    <row r="347" s="11" customFormat="1">
      <c r="B347" s="231"/>
      <c r="C347" s="232"/>
      <c r="D347" s="233" t="s">
        <v>164</v>
      </c>
      <c r="E347" s="234" t="s">
        <v>23</v>
      </c>
      <c r="F347" s="235" t="s">
        <v>1417</v>
      </c>
      <c r="G347" s="232"/>
      <c r="H347" s="236">
        <v>0.039</v>
      </c>
      <c r="I347" s="237"/>
      <c r="J347" s="232"/>
      <c r="K347" s="232"/>
      <c r="L347" s="238"/>
      <c r="M347" s="239"/>
      <c r="N347" s="240"/>
      <c r="O347" s="240"/>
      <c r="P347" s="240"/>
      <c r="Q347" s="240"/>
      <c r="R347" s="240"/>
      <c r="S347" s="240"/>
      <c r="T347" s="241"/>
      <c r="AT347" s="242" t="s">
        <v>164</v>
      </c>
      <c r="AU347" s="242" t="s">
        <v>85</v>
      </c>
      <c r="AV347" s="11" t="s">
        <v>85</v>
      </c>
      <c r="AW347" s="11" t="s">
        <v>38</v>
      </c>
      <c r="AX347" s="11" t="s">
        <v>83</v>
      </c>
      <c r="AY347" s="242" t="s">
        <v>147</v>
      </c>
    </row>
    <row r="348" s="1" customFormat="1" ht="16.5" customHeight="1">
      <c r="B348" s="44"/>
      <c r="C348" s="243" t="s">
        <v>824</v>
      </c>
      <c r="D348" s="243" t="s">
        <v>270</v>
      </c>
      <c r="E348" s="244" t="s">
        <v>1418</v>
      </c>
      <c r="F348" s="245" t="s">
        <v>1419</v>
      </c>
      <c r="G348" s="246" t="s">
        <v>200</v>
      </c>
      <c r="H348" s="247">
        <v>35.200000000000003</v>
      </c>
      <c r="I348" s="248"/>
      <c r="J348" s="249">
        <f>ROUND(I348*H348,2)</f>
        <v>0</v>
      </c>
      <c r="K348" s="245" t="s">
        <v>154</v>
      </c>
      <c r="L348" s="250"/>
      <c r="M348" s="251" t="s">
        <v>23</v>
      </c>
      <c r="N348" s="252" t="s">
        <v>46</v>
      </c>
      <c r="O348" s="45"/>
      <c r="P348" s="228">
        <f>O348*H348</f>
        <v>0</v>
      </c>
      <c r="Q348" s="228">
        <v>0.00124</v>
      </c>
      <c r="R348" s="228">
        <f>Q348*H348</f>
        <v>0.043648000000000006</v>
      </c>
      <c r="S348" s="228">
        <v>0</v>
      </c>
      <c r="T348" s="229">
        <f>S348*H348</f>
        <v>0</v>
      </c>
      <c r="AR348" s="22" t="s">
        <v>273</v>
      </c>
      <c r="AT348" s="22" t="s">
        <v>270</v>
      </c>
      <c r="AU348" s="22" t="s">
        <v>85</v>
      </c>
      <c r="AY348" s="22" t="s">
        <v>147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22" t="s">
        <v>83</v>
      </c>
      <c r="BK348" s="230">
        <f>ROUND(I348*H348,2)</f>
        <v>0</v>
      </c>
      <c r="BL348" s="22" t="s">
        <v>220</v>
      </c>
      <c r="BM348" s="22" t="s">
        <v>1420</v>
      </c>
    </row>
    <row r="349" s="11" customFormat="1">
      <c r="B349" s="231"/>
      <c r="C349" s="232"/>
      <c r="D349" s="233" t="s">
        <v>164</v>
      </c>
      <c r="E349" s="234" t="s">
        <v>23</v>
      </c>
      <c r="F349" s="235" t="s">
        <v>1421</v>
      </c>
      <c r="G349" s="232"/>
      <c r="H349" s="236">
        <v>35.200000000000003</v>
      </c>
      <c r="I349" s="237"/>
      <c r="J349" s="232"/>
      <c r="K349" s="232"/>
      <c r="L349" s="238"/>
      <c r="M349" s="239"/>
      <c r="N349" s="240"/>
      <c r="O349" s="240"/>
      <c r="P349" s="240"/>
      <c r="Q349" s="240"/>
      <c r="R349" s="240"/>
      <c r="S349" s="240"/>
      <c r="T349" s="241"/>
      <c r="AT349" s="242" t="s">
        <v>164</v>
      </c>
      <c r="AU349" s="242" t="s">
        <v>85</v>
      </c>
      <c r="AV349" s="11" t="s">
        <v>85</v>
      </c>
      <c r="AW349" s="11" t="s">
        <v>38</v>
      </c>
      <c r="AX349" s="11" t="s">
        <v>83</v>
      </c>
      <c r="AY349" s="242" t="s">
        <v>147</v>
      </c>
    </row>
    <row r="350" s="1" customFormat="1" ht="16.5" customHeight="1">
      <c r="B350" s="44"/>
      <c r="C350" s="243" t="s">
        <v>829</v>
      </c>
      <c r="D350" s="243" t="s">
        <v>270</v>
      </c>
      <c r="E350" s="244" t="s">
        <v>1422</v>
      </c>
      <c r="F350" s="245" t="s">
        <v>1423</v>
      </c>
      <c r="G350" s="246" t="s">
        <v>240</v>
      </c>
      <c r="H350" s="247">
        <v>0.001</v>
      </c>
      <c r="I350" s="248"/>
      <c r="J350" s="249">
        <f>ROUND(I350*H350,2)</f>
        <v>0</v>
      </c>
      <c r="K350" s="245" t="s">
        <v>154</v>
      </c>
      <c r="L350" s="250"/>
      <c r="M350" s="251" t="s">
        <v>23</v>
      </c>
      <c r="N350" s="252" t="s">
        <v>46</v>
      </c>
      <c r="O350" s="45"/>
      <c r="P350" s="228">
        <f>O350*H350</f>
        <v>0</v>
      </c>
      <c r="Q350" s="228">
        <v>1</v>
      </c>
      <c r="R350" s="228">
        <f>Q350*H350</f>
        <v>0.001</v>
      </c>
      <c r="S350" s="228">
        <v>0</v>
      </c>
      <c r="T350" s="229">
        <f>S350*H350</f>
        <v>0</v>
      </c>
      <c r="AR350" s="22" t="s">
        <v>273</v>
      </c>
      <c r="AT350" s="22" t="s">
        <v>270</v>
      </c>
      <c r="AU350" s="22" t="s">
        <v>85</v>
      </c>
      <c r="AY350" s="22" t="s">
        <v>147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22" t="s">
        <v>83</v>
      </c>
      <c r="BK350" s="230">
        <f>ROUND(I350*H350,2)</f>
        <v>0</v>
      </c>
      <c r="BL350" s="22" t="s">
        <v>220</v>
      </c>
      <c r="BM350" s="22" t="s">
        <v>1424</v>
      </c>
    </row>
    <row r="351" s="11" customFormat="1">
      <c r="B351" s="231"/>
      <c r="C351" s="232"/>
      <c r="D351" s="233" t="s">
        <v>164</v>
      </c>
      <c r="E351" s="234" t="s">
        <v>23</v>
      </c>
      <c r="F351" s="235" t="s">
        <v>1425</v>
      </c>
      <c r="G351" s="232"/>
      <c r="H351" s="236">
        <v>0.001</v>
      </c>
      <c r="I351" s="237"/>
      <c r="J351" s="232"/>
      <c r="K351" s="232"/>
      <c r="L351" s="238"/>
      <c r="M351" s="239"/>
      <c r="N351" s="240"/>
      <c r="O351" s="240"/>
      <c r="P351" s="240"/>
      <c r="Q351" s="240"/>
      <c r="R351" s="240"/>
      <c r="S351" s="240"/>
      <c r="T351" s="241"/>
      <c r="AT351" s="242" t="s">
        <v>164</v>
      </c>
      <c r="AU351" s="242" t="s">
        <v>85</v>
      </c>
      <c r="AV351" s="11" t="s">
        <v>85</v>
      </c>
      <c r="AW351" s="11" t="s">
        <v>38</v>
      </c>
      <c r="AX351" s="11" t="s">
        <v>83</v>
      </c>
      <c r="AY351" s="242" t="s">
        <v>147</v>
      </c>
    </row>
    <row r="352" s="1" customFormat="1" ht="25.5" customHeight="1">
      <c r="B352" s="44"/>
      <c r="C352" s="219" t="s">
        <v>834</v>
      </c>
      <c r="D352" s="219" t="s">
        <v>150</v>
      </c>
      <c r="E352" s="220" t="s">
        <v>1426</v>
      </c>
      <c r="F352" s="221" t="s">
        <v>1427</v>
      </c>
      <c r="G352" s="222" t="s">
        <v>200</v>
      </c>
      <c r="H352" s="223">
        <v>3.2000000000000002</v>
      </c>
      <c r="I352" s="224"/>
      <c r="J352" s="225">
        <f>ROUND(I352*H352,2)</f>
        <v>0</v>
      </c>
      <c r="K352" s="221" t="s">
        <v>154</v>
      </c>
      <c r="L352" s="70"/>
      <c r="M352" s="226" t="s">
        <v>23</v>
      </c>
      <c r="N352" s="227" t="s">
        <v>46</v>
      </c>
      <c r="O352" s="45"/>
      <c r="P352" s="228">
        <f>O352*H352</f>
        <v>0</v>
      </c>
      <c r="Q352" s="228">
        <v>0</v>
      </c>
      <c r="R352" s="228">
        <f>Q352*H352</f>
        <v>0</v>
      </c>
      <c r="S352" s="228">
        <v>0.016</v>
      </c>
      <c r="T352" s="229">
        <f>S352*H352</f>
        <v>0.051200000000000002</v>
      </c>
      <c r="AR352" s="22" t="s">
        <v>220</v>
      </c>
      <c r="AT352" s="22" t="s">
        <v>150</v>
      </c>
      <c r="AU352" s="22" t="s">
        <v>85</v>
      </c>
      <c r="AY352" s="22" t="s">
        <v>147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22" t="s">
        <v>83</v>
      </c>
      <c r="BK352" s="230">
        <f>ROUND(I352*H352,2)</f>
        <v>0</v>
      </c>
      <c r="BL352" s="22" t="s">
        <v>220</v>
      </c>
      <c r="BM352" s="22" t="s">
        <v>1428</v>
      </c>
    </row>
    <row r="353" s="11" customFormat="1">
      <c r="B353" s="231"/>
      <c r="C353" s="232"/>
      <c r="D353" s="233" t="s">
        <v>164</v>
      </c>
      <c r="E353" s="234" t="s">
        <v>23</v>
      </c>
      <c r="F353" s="235" t="s">
        <v>1429</v>
      </c>
      <c r="G353" s="232"/>
      <c r="H353" s="236">
        <v>3.2000000000000002</v>
      </c>
      <c r="I353" s="237"/>
      <c r="J353" s="232"/>
      <c r="K353" s="232"/>
      <c r="L353" s="238"/>
      <c r="M353" s="239"/>
      <c r="N353" s="240"/>
      <c r="O353" s="240"/>
      <c r="P353" s="240"/>
      <c r="Q353" s="240"/>
      <c r="R353" s="240"/>
      <c r="S353" s="240"/>
      <c r="T353" s="241"/>
      <c r="AT353" s="242" t="s">
        <v>164</v>
      </c>
      <c r="AU353" s="242" t="s">
        <v>85</v>
      </c>
      <c r="AV353" s="11" t="s">
        <v>85</v>
      </c>
      <c r="AW353" s="11" t="s">
        <v>38</v>
      </c>
      <c r="AX353" s="11" t="s">
        <v>83</v>
      </c>
      <c r="AY353" s="242" t="s">
        <v>147</v>
      </c>
    </row>
    <row r="354" s="1" customFormat="1" ht="16.5" customHeight="1">
      <c r="B354" s="44"/>
      <c r="C354" s="219" t="s">
        <v>838</v>
      </c>
      <c r="D354" s="219" t="s">
        <v>150</v>
      </c>
      <c r="E354" s="220" t="s">
        <v>1430</v>
      </c>
      <c r="F354" s="221" t="s">
        <v>1431</v>
      </c>
      <c r="G354" s="222" t="s">
        <v>295</v>
      </c>
      <c r="H354" s="223">
        <v>33</v>
      </c>
      <c r="I354" s="224"/>
      <c r="J354" s="225">
        <f>ROUND(I354*H354,2)</f>
        <v>0</v>
      </c>
      <c r="K354" s="221" t="s">
        <v>154</v>
      </c>
      <c r="L354" s="70"/>
      <c r="M354" s="226" t="s">
        <v>23</v>
      </c>
      <c r="N354" s="227" t="s">
        <v>46</v>
      </c>
      <c r="O354" s="45"/>
      <c r="P354" s="228">
        <f>O354*H354</f>
        <v>0</v>
      </c>
      <c r="Q354" s="228">
        <v>0</v>
      </c>
      <c r="R354" s="228">
        <f>Q354*H354</f>
        <v>0</v>
      </c>
      <c r="S354" s="228">
        <v>0.00040000000000000002</v>
      </c>
      <c r="T354" s="229">
        <f>S354*H354</f>
        <v>0.0132</v>
      </c>
      <c r="AR354" s="22" t="s">
        <v>220</v>
      </c>
      <c r="AT354" s="22" t="s">
        <v>150</v>
      </c>
      <c r="AU354" s="22" t="s">
        <v>85</v>
      </c>
      <c r="AY354" s="22" t="s">
        <v>147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22" t="s">
        <v>83</v>
      </c>
      <c r="BK354" s="230">
        <f>ROUND(I354*H354,2)</f>
        <v>0</v>
      </c>
      <c r="BL354" s="22" t="s">
        <v>220</v>
      </c>
      <c r="BM354" s="22" t="s">
        <v>1432</v>
      </c>
    </row>
    <row r="355" s="11" customFormat="1">
      <c r="B355" s="231"/>
      <c r="C355" s="232"/>
      <c r="D355" s="233" t="s">
        <v>164</v>
      </c>
      <c r="E355" s="234" t="s">
        <v>23</v>
      </c>
      <c r="F355" s="235" t="s">
        <v>1433</v>
      </c>
      <c r="G355" s="232"/>
      <c r="H355" s="236">
        <v>33</v>
      </c>
      <c r="I355" s="237"/>
      <c r="J355" s="232"/>
      <c r="K355" s="232"/>
      <c r="L355" s="238"/>
      <c r="M355" s="239"/>
      <c r="N355" s="240"/>
      <c r="O355" s="240"/>
      <c r="P355" s="240"/>
      <c r="Q355" s="240"/>
      <c r="R355" s="240"/>
      <c r="S355" s="240"/>
      <c r="T355" s="241"/>
      <c r="AT355" s="242" t="s">
        <v>164</v>
      </c>
      <c r="AU355" s="242" t="s">
        <v>85</v>
      </c>
      <c r="AV355" s="11" t="s">
        <v>85</v>
      </c>
      <c r="AW355" s="11" t="s">
        <v>38</v>
      </c>
      <c r="AX355" s="11" t="s">
        <v>83</v>
      </c>
      <c r="AY355" s="242" t="s">
        <v>147</v>
      </c>
    </row>
    <row r="356" s="1" customFormat="1" ht="25.5" customHeight="1">
      <c r="B356" s="44"/>
      <c r="C356" s="219" t="s">
        <v>845</v>
      </c>
      <c r="D356" s="219" t="s">
        <v>150</v>
      </c>
      <c r="E356" s="220" t="s">
        <v>1434</v>
      </c>
      <c r="F356" s="221" t="s">
        <v>1435</v>
      </c>
      <c r="G356" s="222" t="s">
        <v>295</v>
      </c>
      <c r="H356" s="223">
        <v>2</v>
      </c>
      <c r="I356" s="224"/>
      <c r="J356" s="225">
        <f>ROUND(I356*H356,2)</f>
        <v>0</v>
      </c>
      <c r="K356" s="221" t="s">
        <v>23</v>
      </c>
      <c r="L356" s="70"/>
      <c r="M356" s="226" t="s">
        <v>23</v>
      </c>
      <c r="N356" s="227" t="s">
        <v>46</v>
      </c>
      <c r="O356" s="45"/>
      <c r="P356" s="228">
        <f>O356*H356</f>
        <v>0</v>
      </c>
      <c r="Q356" s="228">
        <v>6.0000000000000002E-05</v>
      </c>
      <c r="R356" s="228">
        <f>Q356*H356</f>
        <v>0.00012</v>
      </c>
      <c r="S356" s="228">
        <v>0</v>
      </c>
      <c r="T356" s="229">
        <f>S356*H356</f>
        <v>0</v>
      </c>
      <c r="AR356" s="22" t="s">
        <v>155</v>
      </c>
      <c r="AT356" s="22" t="s">
        <v>150</v>
      </c>
      <c r="AU356" s="22" t="s">
        <v>85</v>
      </c>
      <c r="AY356" s="22" t="s">
        <v>147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22" t="s">
        <v>83</v>
      </c>
      <c r="BK356" s="230">
        <f>ROUND(I356*H356,2)</f>
        <v>0</v>
      </c>
      <c r="BL356" s="22" t="s">
        <v>155</v>
      </c>
      <c r="BM356" s="22" t="s">
        <v>1436</v>
      </c>
    </row>
    <row r="357" s="11" customFormat="1">
      <c r="B357" s="231"/>
      <c r="C357" s="232"/>
      <c r="D357" s="233" t="s">
        <v>164</v>
      </c>
      <c r="E357" s="234" t="s">
        <v>23</v>
      </c>
      <c r="F357" s="235" t="s">
        <v>1437</v>
      </c>
      <c r="G357" s="232"/>
      <c r="H357" s="236">
        <v>2</v>
      </c>
      <c r="I357" s="237"/>
      <c r="J357" s="232"/>
      <c r="K357" s="232"/>
      <c r="L357" s="238"/>
      <c r="M357" s="239"/>
      <c r="N357" s="240"/>
      <c r="O357" s="240"/>
      <c r="P357" s="240"/>
      <c r="Q357" s="240"/>
      <c r="R357" s="240"/>
      <c r="S357" s="240"/>
      <c r="T357" s="241"/>
      <c r="AT357" s="242" t="s">
        <v>164</v>
      </c>
      <c r="AU357" s="242" t="s">
        <v>85</v>
      </c>
      <c r="AV357" s="11" t="s">
        <v>85</v>
      </c>
      <c r="AW357" s="11" t="s">
        <v>38</v>
      </c>
      <c r="AX357" s="11" t="s">
        <v>83</v>
      </c>
      <c r="AY357" s="242" t="s">
        <v>147</v>
      </c>
    </row>
    <row r="358" s="1" customFormat="1" ht="16.5" customHeight="1">
      <c r="B358" s="44"/>
      <c r="C358" s="243" t="s">
        <v>852</v>
      </c>
      <c r="D358" s="243" t="s">
        <v>270</v>
      </c>
      <c r="E358" s="244" t="s">
        <v>1438</v>
      </c>
      <c r="F358" s="245" t="s">
        <v>1439</v>
      </c>
      <c r="G358" s="246" t="s">
        <v>295</v>
      </c>
      <c r="H358" s="247">
        <v>1</v>
      </c>
      <c r="I358" s="248"/>
      <c r="J358" s="249">
        <f>ROUND(I358*H358,2)</f>
        <v>0</v>
      </c>
      <c r="K358" s="245" t="s">
        <v>23</v>
      </c>
      <c r="L358" s="250"/>
      <c r="M358" s="251" t="s">
        <v>23</v>
      </c>
      <c r="N358" s="252" t="s">
        <v>46</v>
      </c>
      <c r="O358" s="45"/>
      <c r="P358" s="228">
        <f>O358*H358</f>
        <v>0</v>
      </c>
      <c r="Q358" s="228">
        <v>0.0080000000000000002</v>
      </c>
      <c r="R358" s="228">
        <f>Q358*H358</f>
        <v>0.0080000000000000002</v>
      </c>
      <c r="S358" s="228">
        <v>0</v>
      </c>
      <c r="T358" s="229">
        <f>S358*H358</f>
        <v>0</v>
      </c>
      <c r="AR358" s="22" t="s">
        <v>186</v>
      </c>
      <c r="AT358" s="22" t="s">
        <v>270</v>
      </c>
      <c r="AU358" s="22" t="s">
        <v>85</v>
      </c>
      <c r="AY358" s="22" t="s">
        <v>147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22" t="s">
        <v>83</v>
      </c>
      <c r="BK358" s="230">
        <f>ROUND(I358*H358,2)</f>
        <v>0</v>
      </c>
      <c r="BL358" s="22" t="s">
        <v>155</v>
      </c>
      <c r="BM358" s="22" t="s">
        <v>1440</v>
      </c>
    </row>
    <row r="359" s="11" customFormat="1">
      <c r="B359" s="231"/>
      <c r="C359" s="232"/>
      <c r="D359" s="233" t="s">
        <v>164</v>
      </c>
      <c r="E359" s="234" t="s">
        <v>23</v>
      </c>
      <c r="F359" s="235" t="s">
        <v>1441</v>
      </c>
      <c r="G359" s="232"/>
      <c r="H359" s="236">
        <v>1</v>
      </c>
      <c r="I359" s="237"/>
      <c r="J359" s="232"/>
      <c r="K359" s="232"/>
      <c r="L359" s="238"/>
      <c r="M359" s="239"/>
      <c r="N359" s="240"/>
      <c r="O359" s="240"/>
      <c r="P359" s="240"/>
      <c r="Q359" s="240"/>
      <c r="R359" s="240"/>
      <c r="S359" s="240"/>
      <c r="T359" s="241"/>
      <c r="AT359" s="242" t="s">
        <v>164</v>
      </c>
      <c r="AU359" s="242" t="s">
        <v>85</v>
      </c>
      <c r="AV359" s="11" t="s">
        <v>85</v>
      </c>
      <c r="AW359" s="11" t="s">
        <v>38</v>
      </c>
      <c r="AX359" s="11" t="s">
        <v>83</v>
      </c>
      <c r="AY359" s="242" t="s">
        <v>147</v>
      </c>
    </row>
    <row r="360" s="1" customFormat="1" ht="16.5" customHeight="1">
      <c r="B360" s="44"/>
      <c r="C360" s="243" t="s">
        <v>858</v>
      </c>
      <c r="D360" s="243" t="s">
        <v>270</v>
      </c>
      <c r="E360" s="244" t="s">
        <v>1442</v>
      </c>
      <c r="F360" s="245" t="s">
        <v>1443</v>
      </c>
      <c r="G360" s="246" t="s">
        <v>295</v>
      </c>
      <c r="H360" s="247">
        <v>1</v>
      </c>
      <c r="I360" s="248"/>
      <c r="J360" s="249">
        <f>ROUND(I360*H360,2)</f>
        <v>0</v>
      </c>
      <c r="K360" s="245" t="s">
        <v>23</v>
      </c>
      <c r="L360" s="250"/>
      <c r="M360" s="251" t="s">
        <v>23</v>
      </c>
      <c r="N360" s="252" t="s">
        <v>46</v>
      </c>
      <c r="O360" s="45"/>
      <c r="P360" s="228">
        <f>O360*H360</f>
        <v>0</v>
      </c>
      <c r="Q360" s="228">
        <v>0.014</v>
      </c>
      <c r="R360" s="228">
        <f>Q360*H360</f>
        <v>0.014</v>
      </c>
      <c r="S360" s="228">
        <v>0</v>
      </c>
      <c r="T360" s="229">
        <f>S360*H360</f>
        <v>0</v>
      </c>
      <c r="AR360" s="22" t="s">
        <v>186</v>
      </c>
      <c r="AT360" s="22" t="s">
        <v>270</v>
      </c>
      <c r="AU360" s="22" t="s">
        <v>85</v>
      </c>
      <c r="AY360" s="22" t="s">
        <v>147</v>
      </c>
      <c r="BE360" s="230">
        <f>IF(N360="základní",J360,0)</f>
        <v>0</v>
      </c>
      <c r="BF360" s="230">
        <f>IF(N360="snížená",J360,0)</f>
        <v>0</v>
      </c>
      <c r="BG360" s="230">
        <f>IF(N360="zákl. přenesená",J360,0)</f>
        <v>0</v>
      </c>
      <c r="BH360" s="230">
        <f>IF(N360="sníž. přenesená",J360,0)</f>
        <v>0</v>
      </c>
      <c r="BI360" s="230">
        <f>IF(N360="nulová",J360,0)</f>
        <v>0</v>
      </c>
      <c r="BJ360" s="22" t="s">
        <v>83</v>
      </c>
      <c r="BK360" s="230">
        <f>ROUND(I360*H360,2)</f>
        <v>0</v>
      </c>
      <c r="BL360" s="22" t="s">
        <v>155</v>
      </c>
      <c r="BM360" s="22" t="s">
        <v>1444</v>
      </c>
    </row>
    <row r="361" s="11" customFormat="1">
      <c r="B361" s="231"/>
      <c r="C361" s="232"/>
      <c r="D361" s="233" t="s">
        <v>164</v>
      </c>
      <c r="E361" s="234" t="s">
        <v>23</v>
      </c>
      <c r="F361" s="235" t="s">
        <v>1441</v>
      </c>
      <c r="G361" s="232"/>
      <c r="H361" s="236">
        <v>1</v>
      </c>
      <c r="I361" s="237"/>
      <c r="J361" s="232"/>
      <c r="K361" s="232"/>
      <c r="L361" s="238"/>
      <c r="M361" s="239"/>
      <c r="N361" s="240"/>
      <c r="O361" s="240"/>
      <c r="P361" s="240"/>
      <c r="Q361" s="240"/>
      <c r="R361" s="240"/>
      <c r="S361" s="240"/>
      <c r="T361" s="241"/>
      <c r="AT361" s="242" t="s">
        <v>164</v>
      </c>
      <c r="AU361" s="242" t="s">
        <v>85</v>
      </c>
      <c r="AV361" s="11" t="s">
        <v>85</v>
      </c>
      <c r="AW361" s="11" t="s">
        <v>38</v>
      </c>
      <c r="AX361" s="11" t="s">
        <v>83</v>
      </c>
      <c r="AY361" s="242" t="s">
        <v>147</v>
      </c>
    </row>
    <row r="362" s="1" customFormat="1" ht="25.5" customHeight="1">
      <c r="B362" s="44"/>
      <c r="C362" s="219" t="s">
        <v>866</v>
      </c>
      <c r="D362" s="219" t="s">
        <v>150</v>
      </c>
      <c r="E362" s="220" t="s">
        <v>1445</v>
      </c>
      <c r="F362" s="221" t="s">
        <v>1446</v>
      </c>
      <c r="G362" s="222" t="s">
        <v>731</v>
      </c>
      <c r="H362" s="223">
        <v>20</v>
      </c>
      <c r="I362" s="224"/>
      <c r="J362" s="225">
        <f>ROUND(I362*H362,2)</f>
        <v>0</v>
      </c>
      <c r="K362" s="221" t="s">
        <v>154</v>
      </c>
      <c r="L362" s="70"/>
      <c r="M362" s="226" t="s">
        <v>23</v>
      </c>
      <c r="N362" s="227" t="s">
        <v>46</v>
      </c>
      <c r="O362" s="45"/>
      <c r="P362" s="228">
        <f>O362*H362</f>
        <v>0</v>
      </c>
      <c r="Q362" s="228">
        <v>6.0000000000000002E-05</v>
      </c>
      <c r="R362" s="228">
        <f>Q362*H362</f>
        <v>0.0012000000000000001</v>
      </c>
      <c r="S362" s="228">
        <v>0</v>
      </c>
      <c r="T362" s="229">
        <f>S362*H362</f>
        <v>0</v>
      </c>
      <c r="AR362" s="22" t="s">
        <v>220</v>
      </c>
      <c r="AT362" s="22" t="s">
        <v>150</v>
      </c>
      <c r="AU362" s="22" t="s">
        <v>85</v>
      </c>
      <c r="AY362" s="22" t="s">
        <v>147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22" t="s">
        <v>83</v>
      </c>
      <c r="BK362" s="230">
        <f>ROUND(I362*H362,2)</f>
        <v>0</v>
      </c>
      <c r="BL362" s="22" t="s">
        <v>220</v>
      </c>
      <c r="BM362" s="22" t="s">
        <v>1447</v>
      </c>
    </row>
    <row r="363" s="11" customFormat="1">
      <c r="B363" s="231"/>
      <c r="C363" s="232"/>
      <c r="D363" s="233" t="s">
        <v>164</v>
      </c>
      <c r="E363" s="234" t="s">
        <v>23</v>
      </c>
      <c r="F363" s="235" t="s">
        <v>1448</v>
      </c>
      <c r="G363" s="232"/>
      <c r="H363" s="236">
        <v>15</v>
      </c>
      <c r="I363" s="237"/>
      <c r="J363" s="232"/>
      <c r="K363" s="232"/>
      <c r="L363" s="238"/>
      <c r="M363" s="239"/>
      <c r="N363" s="240"/>
      <c r="O363" s="240"/>
      <c r="P363" s="240"/>
      <c r="Q363" s="240"/>
      <c r="R363" s="240"/>
      <c r="S363" s="240"/>
      <c r="T363" s="241"/>
      <c r="AT363" s="242" t="s">
        <v>164</v>
      </c>
      <c r="AU363" s="242" t="s">
        <v>85</v>
      </c>
      <c r="AV363" s="11" t="s">
        <v>85</v>
      </c>
      <c r="AW363" s="11" t="s">
        <v>38</v>
      </c>
      <c r="AX363" s="11" t="s">
        <v>75</v>
      </c>
      <c r="AY363" s="242" t="s">
        <v>147</v>
      </c>
    </row>
    <row r="364" s="11" customFormat="1">
      <c r="B364" s="231"/>
      <c r="C364" s="232"/>
      <c r="D364" s="233" t="s">
        <v>164</v>
      </c>
      <c r="E364" s="234" t="s">
        <v>23</v>
      </c>
      <c r="F364" s="235" t="s">
        <v>1449</v>
      </c>
      <c r="G364" s="232"/>
      <c r="H364" s="236">
        <v>20</v>
      </c>
      <c r="I364" s="237"/>
      <c r="J364" s="232"/>
      <c r="K364" s="232"/>
      <c r="L364" s="238"/>
      <c r="M364" s="239"/>
      <c r="N364" s="240"/>
      <c r="O364" s="240"/>
      <c r="P364" s="240"/>
      <c r="Q364" s="240"/>
      <c r="R364" s="240"/>
      <c r="S364" s="240"/>
      <c r="T364" s="241"/>
      <c r="AT364" s="242" t="s">
        <v>164</v>
      </c>
      <c r="AU364" s="242" t="s">
        <v>85</v>
      </c>
      <c r="AV364" s="11" t="s">
        <v>85</v>
      </c>
      <c r="AW364" s="11" t="s">
        <v>38</v>
      </c>
      <c r="AX364" s="11" t="s">
        <v>83</v>
      </c>
      <c r="AY364" s="242" t="s">
        <v>147</v>
      </c>
    </row>
    <row r="365" s="1" customFormat="1" ht="25.5" customHeight="1">
      <c r="B365" s="44"/>
      <c r="C365" s="243" t="s">
        <v>873</v>
      </c>
      <c r="D365" s="243" t="s">
        <v>270</v>
      </c>
      <c r="E365" s="244" t="s">
        <v>1450</v>
      </c>
      <c r="F365" s="245" t="s">
        <v>1451</v>
      </c>
      <c r="G365" s="246" t="s">
        <v>295</v>
      </c>
      <c r="H365" s="247">
        <v>1</v>
      </c>
      <c r="I365" s="248"/>
      <c r="J365" s="249">
        <f>ROUND(I365*H365,2)</f>
        <v>0</v>
      </c>
      <c r="K365" s="245" t="s">
        <v>154</v>
      </c>
      <c r="L365" s="250"/>
      <c r="M365" s="251" t="s">
        <v>23</v>
      </c>
      <c r="N365" s="252" t="s">
        <v>46</v>
      </c>
      <c r="O365" s="45"/>
      <c r="P365" s="228">
        <f>O365*H365</f>
        <v>0</v>
      </c>
      <c r="Q365" s="228">
        <v>0.00132</v>
      </c>
      <c r="R365" s="228">
        <f>Q365*H365</f>
        <v>0.00132</v>
      </c>
      <c r="S365" s="228">
        <v>0</v>
      </c>
      <c r="T365" s="229">
        <f>S365*H365</f>
        <v>0</v>
      </c>
      <c r="AR365" s="22" t="s">
        <v>273</v>
      </c>
      <c r="AT365" s="22" t="s">
        <v>270</v>
      </c>
      <c r="AU365" s="22" t="s">
        <v>85</v>
      </c>
      <c r="AY365" s="22" t="s">
        <v>147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22" t="s">
        <v>83</v>
      </c>
      <c r="BK365" s="230">
        <f>ROUND(I365*H365,2)</f>
        <v>0</v>
      </c>
      <c r="BL365" s="22" t="s">
        <v>220</v>
      </c>
      <c r="BM365" s="22" t="s">
        <v>1452</v>
      </c>
    </row>
    <row r="366" s="1" customFormat="1" ht="25.5" customHeight="1">
      <c r="B366" s="44"/>
      <c r="C366" s="219" t="s">
        <v>1453</v>
      </c>
      <c r="D366" s="219" t="s">
        <v>150</v>
      </c>
      <c r="E366" s="220" t="s">
        <v>729</v>
      </c>
      <c r="F366" s="221" t="s">
        <v>730</v>
      </c>
      <c r="G366" s="222" t="s">
        <v>731</v>
      </c>
      <c r="H366" s="223">
        <v>80</v>
      </c>
      <c r="I366" s="224"/>
      <c r="J366" s="225">
        <f>ROUND(I366*H366,2)</f>
        <v>0</v>
      </c>
      <c r="K366" s="221" t="s">
        <v>154</v>
      </c>
      <c r="L366" s="70"/>
      <c r="M366" s="226" t="s">
        <v>23</v>
      </c>
      <c r="N366" s="227" t="s">
        <v>46</v>
      </c>
      <c r="O366" s="45"/>
      <c r="P366" s="228">
        <f>O366*H366</f>
        <v>0</v>
      </c>
      <c r="Q366" s="228">
        <v>5.0000000000000002E-05</v>
      </c>
      <c r="R366" s="228">
        <f>Q366*H366</f>
        <v>0.0040000000000000001</v>
      </c>
      <c r="S366" s="228">
        <v>0</v>
      </c>
      <c r="T366" s="229">
        <f>S366*H366</f>
        <v>0</v>
      </c>
      <c r="AR366" s="22" t="s">
        <v>220</v>
      </c>
      <c r="AT366" s="22" t="s">
        <v>150</v>
      </c>
      <c r="AU366" s="22" t="s">
        <v>85</v>
      </c>
      <c r="AY366" s="22" t="s">
        <v>147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22" t="s">
        <v>83</v>
      </c>
      <c r="BK366" s="230">
        <f>ROUND(I366*H366,2)</f>
        <v>0</v>
      </c>
      <c r="BL366" s="22" t="s">
        <v>220</v>
      </c>
      <c r="BM366" s="22" t="s">
        <v>1454</v>
      </c>
    </row>
    <row r="367" s="11" customFormat="1">
      <c r="B367" s="231"/>
      <c r="C367" s="232"/>
      <c r="D367" s="233" t="s">
        <v>164</v>
      </c>
      <c r="E367" s="234" t="s">
        <v>23</v>
      </c>
      <c r="F367" s="235" t="s">
        <v>1455</v>
      </c>
      <c r="G367" s="232"/>
      <c r="H367" s="236">
        <v>80</v>
      </c>
      <c r="I367" s="237"/>
      <c r="J367" s="232"/>
      <c r="K367" s="232"/>
      <c r="L367" s="238"/>
      <c r="M367" s="239"/>
      <c r="N367" s="240"/>
      <c r="O367" s="240"/>
      <c r="P367" s="240"/>
      <c r="Q367" s="240"/>
      <c r="R367" s="240"/>
      <c r="S367" s="240"/>
      <c r="T367" s="241"/>
      <c r="AT367" s="242" t="s">
        <v>164</v>
      </c>
      <c r="AU367" s="242" t="s">
        <v>85</v>
      </c>
      <c r="AV367" s="11" t="s">
        <v>85</v>
      </c>
      <c r="AW367" s="11" t="s">
        <v>38</v>
      </c>
      <c r="AX367" s="11" t="s">
        <v>83</v>
      </c>
      <c r="AY367" s="242" t="s">
        <v>147</v>
      </c>
    </row>
    <row r="368" s="1" customFormat="1" ht="25.5" customHeight="1">
      <c r="B368" s="44"/>
      <c r="C368" s="219" t="s">
        <v>1456</v>
      </c>
      <c r="D368" s="219" t="s">
        <v>150</v>
      </c>
      <c r="E368" s="220" t="s">
        <v>750</v>
      </c>
      <c r="F368" s="221" t="s">
        <v>751</v>
      </c>
      <c r="G368" s="222" t="s">
        <v>731</v>
      </c>
      <c r="H368" s="223">
        <v>25</v>
      </c>
      <c r="I368" s="224"/>
      <c r="J368" s="225">
        <f>ROUND(I368*H368,2)</f>
        <v>0</v>
      </c>
      <c r="K368" s="221" t="s">
        <v>154</v>
      </c>
      <c r="L368" s="70"/>
      <c r="M368" s="226" t="s">
        <v>23</v>
      </c>
      <c r="N368" s="227" t="s">
        <v>46</v>
      </c>
      <c r="O368" s="45"/>
      <c r="P368" s="228">
        <f>O368*H368</f>
        <v>0</v>
      </c>
      <c r="Q368" s="228">
        <v>0</v>
      </c>
      <c r="R368" s="228">
        <f>Q368*H368</f>
        <v>0</v>
      </c>
      <c r="S368" s="228">
        <v>0.001</v>
      </c>
      <c r="T368" s="229">
        <f>S368*H368</f>
        <v>0.025000000000000001</v>
      </c>
      <c r="AR368" s="22" t="s">
        <v>220</v>
      </c>
      <c r="AT368" s="22" t="s">
        <v>150</v>
      </c>
      <c r="AU368" s="22" t="s">
        <v>85</v>
      </c>
      <c r="AY368" s="22" t="s">
        <v>147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22" t="s">
        <v>83</v>
      </c>
      <c r="BK368" s="230">
        <f>ROUND(I368*H368,2)</f>
        <v>0</v>
      </c>
      <c r="BL368" s="22" t="s">
        <v>220</v>
      </c>
      <c r="BM368" s="22" t="s">
        <v>1457</v>
      </c>
    </row>
    <row r="369" s="11" customFormat="1">
      <c r="B369" s="231"/>
      <c r="C369" s="232"/>
      <c r="D369" s="233" t="s">
        <v>164</v>
      </c>
      <c r="E369" s="234" t="s">
        <v>23</v>
      </c>
      <c r="F369" s="235" t="s">
        <v>1458</v>
      </c>
      <c r="G369" s="232"/>
      <c r="H369" s="236">
        <v>25</v>
      </c>
      <c r="I369" s="237"/>
      <c r="J369" s="232"/>
      <c r="K369" s="232"/>
      <c r="L369" s="238"/>
      <c r="M369" s="239"/>
      <c r="N369" s="240"/>
      <c r="O369" s="240"/>
      <c r="P369" s="240"/>
      <c r="Q369" s="240"/>
      <c r="R369" s="240"/>
      <c r="S369" s="240"/>
      <c r="T369" s="241"/>
      <c r="AT369" s="242" t="s">
        <v>164</v>
      </c>
      <c r="AU369" s="242" t="s">
        <v>85</v>
      </c>
      <c r="AV369" s="11" t="s">
        <v>85</v>
      </c>
      <c r="AW369" s="11" t="s">
        <v>38</v>
      </c>
      <c r="AX369" s="11" t="s">
        <v>83</v>
      </c>
      <c r="AY369" s="242" t="s">
        <v>147</v>
      </c>
    </row>
    <row r="370" s="1" customFormat="1" ht="25.5" customHeight="1">
      <c r="B370" s="44"/>
      <c r="C370" s="219" t="s">
        <v>1459</v>
      </c>
      <c r="D370" s="219" t="s">
        <v>150</v>
      </c>
      <c r="E370" s="220" t="s">
        <v>1460</v>
      </c>
      <c r="F370" s="221" t="s">
        <v>1461</v>
      </c>
      <c r="G370" s="222" t="s">
        <v>731</v>
      </c>
      <c r="H370" s="223">
        <v>80</v>
      </c>
      <c r="I370" s="224"/>
      <c r="J370" s="225">
        <f>ROUND(I370*H370,2)</f>
        <v>0</v>
      </c>
      <c r="K370" s="221" t="s">
        <v>154</v>
      </c>
      <c r="L370" s="70"/>
      <c r="M370" s="226" t="s">
        <v>23</v>
      </c>
      <c r="N370" s="227" t="s">
        <v>46</v>
      </c>
      <c r="O370" s="45"/>
      <c r="P370" s="228">
        <f>O370*H370</f>
        <v>0</v>
      </c>
      <c r="Q370" s="228">
        <v>0</v>
      </c>
      <c r="R370" s="228">
        <f>Q370*H370</f>
        <v>0</v>
      </c>
      <c r="S370" s="228">
        <v>0.001</v>
      </c>
      <c r="T370" s="229">
        <f>S370*H370</f>
        <v>0.080000000000000002</v>
      </c>
      <c r="AR370" s="22" t="s">
        <v>220</v>
      </c>
      <c r="AT370" s="22" t="s">
        <v>150</v>
      </c>
      <c r="AU370" s="22" t="s">
        <v>85</v>
      </c>
      <c r="AY370" s="22" t="s">
        <v>147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22" t="s">
        <v>83</v>
      </c>
      <c r="BK370" s="230">
        <f>ROUND(I370*H370,2)</f>
        <v>0</v>
      </c>
      <c r="BL370" s="22" t="s">
        <v>220</v>
      </c>
      <c r="BM370" s="22" t="s">
        <v>1462</v>
      </c>
    </row>
    <row r="371" s="11" customFormat="1">
      <c r="B371" s="231"/>
      <c r="C371" s="232"/>
      <c r="D371" s="233" t="s">
        <v>164</v>
      </c>
      <c r="E371" s="234" t="s">
        <v>23</v>
      </c>
      <c r="F371" s="235" t="s">
        <v>1463</v>
      </c>
      <c r="G371" s="232"/>
      <c r="H371" s="236">
        <v>80</v>
      </c>
      <c r="I371" s="237"/>
      <c r="J371" s="232"/>
      <c r="K371" s="232"/>
      <c r="L371" s="238"/>
      <c r="M371" s="239"/>
      <c r="N371" s="240"/>
      <c r="O371" s="240"/>
      <c r="P371" s="240"/>
      <c r="Q371" s="240"/>
      <c r="R371" s="240"/>
      <c r="S371" s="240"/>
      <c r="T371" s="241"/>
      <c r="AT371" s="242" t="s">
        <v>164</v>
      </c>
      <c r="AU371" s="242" t="s">
        <v>85</v>
      </c>
      <c r="AV371" s="11" t="s">
        <v>85</v>
      </c>
      <c r="AW371" s="11" t="s">
        <v>38</v>
      </c>
      <c r="AX371" s="11" t="s">
        <v>83</v>
      </c>
      <c r="AY371" s="242" t="s">
        <v>147</v>
      </c>
    </row>
    <row r="372" s="1" customFormat="1" ht="38.25" customHeight="1">
      <c r="B372" s="44"/>
      <c r="C372" s="219" t="s">
        <v>1464</v>
      </c>
      <c r="D372" s="219" t="s">
        <v>150</v>
      </c>
      <c r="E372" s="220" t="s">
        <v>1465</v>
      </c>
      <c r="F372" s="221" t="s">
        <v>1466</v>
      </c>
      <c r="G372" s="222" t="s">
        <v>240</v>
      </c>
      <c r="H372" s="223">
        <v>0.089999999999999997</v>
      </c>
      <c r="I372" s="224"/>
      <c r="J372" s="225">
        <f>ROUND(I372*H372,2)</f>
        <v>0</v>
      </c>
      <c r="K372" s="221" t="s">
        <v>154</v>
      </c>
      <c r="L372" s="70"/>
      <c r="M372" s="226" t="s">
        <v>23</v>
      </c>
      <c r="N372" s="227" t="s">
        <v>46</v>
      </c>
      <c r="O372" s="45"/>
      <c r="P372" s="228">
        <f>O372*H372</f>
        <v>0</v>
      </c>
      <c r="Q372" s="228">
        <v>0</v>
      </c>
      <c r="R372" s="228">
        <f>Q372*H372</f>
        <v>0</v>
      </c>
      <c r="S372" s="228">
        <v>0</v>
      </c>
      <c r="T372" s="229">
        <f>S372*H372</f>
        <v>0</v>
      </c>
      <c r="AR372" s="22" t="s">
        <v>220</v>
      </c>
      <c r="AT372" s="22" t="s">
        <v>150</v>
      </c>
      <c r="AU372" s="22" t="s">
        <v>85</v>
      </c>
      <c r="AY372" s="22" t="s">
        <v>147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22" t="s">
        <v>83</v>
      </c>
      <c r="BK372" s="230">
        <f>ROUND(I372*H372,2)</f>
        <v>0</v>
      </c>
      <c r="BL372" s="22" t="s">
        <v>220</v>
      </c>
      <c r="BM372" s="22" t="s">
        <v>1467</v>
      </c>
    </row>
    <row r="373" s="10" customFormat="1" ht="29.88" customHeight="1">
      <c r="B373" s="203"/>
      <c r="C373" s="204"/>
      <c r="D373" s="205" t="s">
        <v>74</v>
      </c>
      <c r="E373" s="217" t="s">
        <v>1468</v>
      </c>
      <c r="F373" s="217" t="s">
        <v>1469</v>
      </c>
      <c r="G373" s="204"/>
      <c r="H373" s="204"/>
      <c r="I373" s="207"/>
      <c r="J373" s="218">
        <f>BK373</f>
        <v>0</v>
      </c>
      <c r="K373" s="204"/>
      <c r="L373" s="209"/>
      <c r="M373" s="210"/>
      <c r="N373" s="211"/>
      <c r="O373" s="211"/>
      <c r="P373" s="212">
        <f>SUM(P374:P402)</f>
        <v>0</v>
      </c>
      <c r="Q373" s="211"/>
      <c r="R373" s="212">
        <f>SUM(R374:R402)</f>
        <v>0.50491870000000005</v>
      </c>
      <c r="S373" s="211"/>
      <c r="T373" s="213">
        <f>SUM(T374:T402)</f>
        <v>0.1550444</v>
      </c>
      <c r="AR373" s="214" t="s">
        <v>85</v>
      </c>
      <c r="AT373" s="215" t="s">
        <v>74</v>
      </c>
      <c r="AU373" s="215" t="s">
        <v>83</v>
      </c>
      <c r="AY373" s="214" t="s">
        <v>147</v>
      </c>
      <c r="BK373" s="216">
        <f>SUM(BK374:BK402)</f>
        <v>0</v>
      </c>
    </row>
    <row r="374" s="1" customFormat="1" ht="16.5" customHeight="1">
      <c r="B374" s="44"/>
      <c r="C374" s="219" t="s">
        <v>1470</v>
      </c>
      <c r="D374" s="219" t="s">
        <v>150</v>
      </c>
      <c r="E374" s="220" t="s">
        <v>1471</v>
      </c>
      <c r="F374" s="221" t="s">
        <v>1472</v>
      </c>
      <c r="G374" s="222" t="s">
        <v>200</v>
      </c>
      <c r="H374" s="223">
        <v>11.82</v>
      </c>
      <c r="I374" s="224"/>
      <c r="J374" s="225">
        <f>ROUND(I374*H374,2)</f>
        <v>0</v>
      </c>
      <c r="K374" s="221" t="s">
        <v>154</v>
      </c>
      <c r="L374" s="70"/>
      <c r="M374" s="226" t="s">
        <v>23</v>
      </c>
      <c r="N374" s="227" t="s">
        <v>46</v>
      </c>
      <c r="O374" s="45"/>
      <c r="P374" s="228">
        <f>O374*H374</f>
        <v>0</v>
      </c>
      <c r="Q374" s="228">
        <v>0</v>
      </c>
      <c r="R374" s="228">
        <f>Q374*H374</f>
        <v>0</v>
      </c>
      <c r="S374" s="228">
        <v>0.00181</v>
      </c>
      <c r="T374" s="229">
        <f>S374*H374</f>
        <v>0.021394199999999999</v>
      </c>
      <c r="AR374" s="22" t="s">
        <v>220</v>
      </c>
      <c r="AT374" s="22" t="s">
        <v>150</v>
      </c>
      <c r="AU374" s="22" t="s">
        <v>85</v>
      </c>
      <c r="AY374" s="22" t="s">
        <v>147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22" t="s">
        <v>83</v>
      </c>
      <c r="BK374" s="230">
        <f>ROUND(I374*H374,2)</f>
        <v>0</v>
      </c>
      <c r="BL374" s="22" t="s">
        <v>220</v>
      </c>
      <c r="BM374" s="22" t="s">
        <v>1473</v>
      </c>
    </row>
    <row r="375" s="11" customFormat="1">
      <c r="B375" s="231"/>
      <c r="C375" s="232"/>
      <c r="D375" s="233" t="s">
        <v>164</v>
      </c>
      <c r="E375" s="234" t="s">
        <v>23</v>
      </c>
      <c r="F375" s="235" t="s">
        <v>1474</v>
      </c>
      <c r="G375" s="232"/>
      <c r="H375" s="236">
        <v>11.82</v>
      </c>
      <c r="I375" s="237"/>
      <c r="J375" s="232"/>
      <c r="K375" s="232"/>
      <c r="L375" s="238"/>
      <c r="M375" s="239"/>
      <c r="N375" s="240"/>
      <c r="O375" s="240"/>
      <c r="P375" s="240"/>
      <c r="Q375" s="240"/>
      <c r="R375" s="240"/>
      <c r="S375" s="240"/>
      <c r="T375" s="241"/>
      <c r="AT375" s="242" t="s">
        <v>164</v>
      </c>
      <c r="AU375" s="242" t="s">
        <v>85</v>
      </c>
      <c r="AV375" s="11" t="s">
        <v>85</v>
      </c>
      <c r="AW375" s="11" t="s">
        <v>38</v>
      </c>
      <c r="AX375" s="11" t="s">
        <v>83</v>
      </c>
      <c r="AY375" s="242" t="s">
        <v>147</v>
      </c>
    </row>
    <row r="376" s="1" customFormat="1" ht="25.5" customHeight="1">
      <c r="B376" s="44"/>
      <c r="C376" s="219" t="s">
        <v>1475</v>
      </c>
      <c r="D376" s="219" t="s">
        <v>150</v>
      </c>
      <c r="E376" s="220" t="s">
        <v>1476</v>
      </c>
      <c r="F376" s="221" t="s">
        <v>1477</v>
      </c>
      <c r="G376" s="222" t="s">
        <v>200</v>
      </c>
      <c r="H376" s="223">
        <v>11.82</v>
      </c>
      <c r="I376" s="224"/>
      <c r="J376" s="225">
        <f>ROUND(I376*H376,2)</f>
        <v>0</v>
      </c>
      <c r="K376" s="221" t="s">
        <v>154</v>
      </c>
      <c r="L376" s="70"/>
      <c r="M376" s="226" t="s">
        <v>23</v>
      </c>
      <c r="N376" s="227" t="s">
        <v>46</v>
      </c>
      <c r="O376" s="45"/>
      <c r="P376" s="228">
        <f>O376*H376</f>
        <v>0</v>
      </c>
      <c r="Q376" s="228">
        <v>0.00562</v>
      </c>
      <c r="R376" s="228">
        <f>Q376*H376</f>
        <v>0.066428399999999999</v>
      </c>
      <c r="S376" s="228">
        <v>0</v>
      </c>
      <c r="T376" s="229">
        <f>S376*H376</f>
        <v>0</v>
      </c>
      <c r="AR376" s="22" t="s">
        <v>220</v>
      </c>
      <c r="AT376" s="22" t="s">
        <v>150</v>
      </c>
      <c r="AU376" s="22" t="s">
        <v>85</v>
      </c>
      <c r="AY376" s="22" t="s">
        <v>147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22" t="s">
        <v>83</v>
      </c>
      <c r="BK376" s="230">
        <f>ROUND(I376*H376,2)</f>
        <v>0</v>
      </c>
      <c r="BL376" s="22" t="s">
        <v>220</v>
      </c>
      <c r="BM376" s="22" t="s">
        <v>1478</v>
      </c>
    </row>
    <row r="377" s="11" customFormat="1">
      <c r="B377" s="231"/>
      <c r="C377" s="232"/>
      <c r="D377" s="233" t="s">
        <v>164</v>
      </c>
      <c r="E377" s="234" t="s">
        <v>23</v>
      </c>
      <c r="F377" s="235" t="s">
        <v>1474</v>
      </c>
      <c r="G377" s="232"/>
      <c r="H377" s="236">
        <v>11.82</v>
      </c>
      <c r="I377" s="237"/>
      <c r="J377" s="232"/>
      <c r="K377" s="232"/>
      <c r="L377" s="238"/>
      <c r="M377" s="239"/>
      <c r="N377" s="240"/>
      <c r="O377" s="240"/>
      <c r="P377" s="240"/>
      <c r="Q377" s="240"/>
      <c r="R377" s="240"/>
      <c r="S377" s="240"/>
      <c r="T377" s="241"/>
      <c r="AT377" s="242" t="s">
        <v>164</v>
      </c>
      <c r="AU377" s="242" t="s">
        <v>85</v>
      </c>
      <c r="AV377" s="11" t="s">
        <v>85</v>
      </c>
      <c r="AW377" s="11" t="s">
        <v>38</v>
      </c>
      <c r="AX377" s="11" t="s">
        <v>83</v>
      </c>
      <c r="AY377" s="242" t="s">
        <v>147</v>
      </c>
    </row>
    <row r="378" s="1" customFormat="1" ht="25.5" customHeight="1">
      <c r="B378" s="44"/>
      <c r="C378" s="219" t="s">
        <v>1479</v>
      </c>
      <c r="D378" s="219" t="s">
        <v>150</v>
      </c>
      <c r="E378" s="220" t="s">
        <v>1480</v>
      </c>
      <c r="F378" s="221" t="s">
        <v>1481</v>
      </c>
      <c r="G378" s="222" t="s">
        <v>153</v>
      </c>
      <c r="H378" s="223">
        <v>4.9100000000000001</v>
      </c>
      <c r="I378" s="224"/>
      <c r="J378" s="225">
        <f>ROUND(I378*H378,2)</f>
        <v>0</v>
      </c>
      <c r="K378" s="221" t="s">
        <v>154</v>
      </c>
      <c r="L378" s="70"/>
      <c r="M378" s="226" t="s">
        <v>23</v>
      </c>
      <c r="N378" s="227" t="s">
        <v>46</v>
      </c>
      <c r="O378" s="45"/>
      <c r="P378" s="228">
        <f>O378*H378</f>
        <v>0</v>
      </c>
      <c r="Q378" s="228">
        <v>0.037670000000000002</v>
      </c>
      <c r="R378" s="228">
        <f>Q378*H378</f>
        <v>0.18495970000000001</v>
      </c>
      <c r="S378" s="228">
        <v>0</v>
      </c>
      <c r="T378" s="229">
        <f>S378*H378</f>
        <v>0</v>
      </c>
      <c r="AR378" s="22" t="s">
        <v>220</v>
      </c>
      <c r="AT378" s="22" t="s">
        <v>150</v>
      </c>
      <c r="AU378" s="22" t="s">
        <v>85</v>
      </c>
      <c r="AY378" s="22" t="s">
        <v>147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22" t="s">
        <v>83</v>
      </c>
      <c r="BK378" s="230">
        <f>ROUND(I378*H378,2)</f>
        <v>0</v>
      </c>
      <c r="BL378" s="22" t="s">
        <v>220</v>
      </c>
      <c r="BM378" s="22" t="s">
        <v>1482</v>
      </c>
    </row>
    <row r="379" s="11" customFormat="1">
      <c r="B379" s="231"/>
      <c r="C379" s="232"/>
      <c r="D379" s="233" t="s">
        <v>164</v>
      </c>
      <c r="E379" s="234" t="s">
        <v>23</v>
      </c>
      <c r="F379" s="235" t="s">
        <v>1483</v>
      </c>
      <c r="G379" s="232"/>
      <c r="H379" s="236">
        <v>4.9100000000000001</v>
      </c>
      <c r="I379" s="237"/>
      <c r="J379" s="232"/>
      <c r="K379" s="232"/>
      <c r="L379" s="238"/>
      <c r="M379" s="239"/>
      <c r="N379" s="240"/>
      <c r="O379" s="240"/>
      <c r="P379" s="240"/>
      <c r="Q379" s="240"/>
      <c r="R379" s="240"/>
      <c r="S379" s="240"/>
      <c r="T379" s="241"/>
      <c r="AT379" s="242" t="s">
        <v>164</v>
      </c>
      <c r="AU379" s="242" t="s">
        <v>85</v>
      </c>
      <c r="AV379" s="11" t="s">
        <v>85</v>
      </c>
      <c r="AW379" s="11" t="s">
        <v>38</v>
      </c>
      <c r="AX379" s="11" t="s">
        <v>83</v>
      </c>
      <c r="AY379" s="242" t="s">
        <v>147</v>
      </c>
    </row>
    <row r="380" s="1" customFormat="1" ht="25.5" customHeight="1">
      <c r="B380" s="44"/>
      <c r="C380" s="243" t="s">
        <v>1484</v>
      </c>
      <c r="D380" s="243" t="s">
        <v>270</v>
      </c>
      <c r="E380" s="244" t="s">
        <v>1485</v>
      </c>
      <c r="F380" s="245" t="s">
        <v>1486</v>
      </c>
      <c r="G380" s="246" t="s">
        <v>153</v>
      </c>
      <c r="H380" s="247">
        <v>6.0919999999999996</v>
      </c>
      <c r="I380" s="248"/>
      <c r="J380" s="249">
        <f>ROUND(I380*H380,2)</f>
        <v>0</v>
      </c>
      <c r="K380" s="245" t="s">
        <v>154</v>
      </c>
      <c r="L380" s="250"/>
      <c r="M380" s="251" t="s">
        <v>23</v>
      </c>
      <c r="N380" s="252" t="s">
        <v>46</v>
      </c>
      <c r="O380" s="45"/>
      <c r="P380" s="228">
        <f>O380*H380</f>
        <v>0</v>
      </c>
      <c r="Q380" s="228">
        <v>0.019199999999999998</v>
      </c>
      <c r="R380" s="228">
        <f>Q380*H380</f>
        <v>0.11696639999999998</v>
      </c>
      <c r="S380" s="228">
        <v>0</v>
      </c>
      <c r="T380" s="229">
        <f>S380*H380</f>
        <v>0</v>
      </c>
      <c r="AR380" s="22" t="s">
        <v>273</v>
      </c>
      <c r="AT380" s="22" t="s">
        <v>270</v>
      </c>
      <c r="AU380" s="22" t="s">
        <v>85</v>
      </c>
      <c r="AY380" s="22" t="s">
        <v>147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22" t="s">
        <v>83</v>
      </c>
      <c r="BK380" s="230">
        <f>ROUND(I380*H380,2)</f>
        <v>0</v>
      </c>
      <c r="BL380" s="22" t="s">
        <v>220</v>
      </c>
      <c r="BM380" s="22" t="s">
        <v>1487</v>
      </c>
    </row>
    <row r="381" s="11" customFormat="1">
      <c r="B381" s="231"/>
      <c r="C381" s="232"/>
      <c r="D381" s="233" t="s">
        <v>164</v>
      </c>
      <c r="E381" s="234" t="s">
        <v>23</v>
      </c>
      <c r="F381" s="235" t="s">
        <v>1488</v>
      </c>
      <c r="G381" s="232"/>
      <c r="H381" s="236">
        <v>6.0919999999999996</v>
      </c>
      <c r="I381" s="237"/>
      <c r="J381" s="232"/>
      <c r="K381" s="232"/>
      <c r="L381" s="238"/>
      <c r="M381" s="239"/>
      <c r="N381" s="240"/>
      <c r="O381" s="240"/>
      <c r="P381" s="240"/>
      <c r="Q381" s="240"/>
      <c r="R381" s="240"/>
      <c r="S381" s="240"/>
      <c r="T381" s="241"/>
      <c r="AT381" s="242" t="s">
        <v>164</v>
      </c>
      <c r="AU381" s="242" t="s">
        <v>85</v>
      </c>
      <c r="AV381" s="11" t="s">
        <v>85</v>
      </c>
      <c r="AW381" s="11" t="s">
        <v>38</v>
      </c>
      <c r="AX381" s="11" t="s">
        <v>83</v>
      </c>
      <c r="AY381" s="242" t="s">
        <v>147</v>
      </c>
    </row>
    <row r="382" s="1" customFormat="1" ht="16.5" customHeight="1">
      <c r="B382" s="44"/>
      <c r="C382" s="219" t="s">
        <v>1489</v>
      </c>
      <c r="D382" s="219" t="s">
        <v>150</v>
      </c>
      <c r="E382" s="220" t="s">
        <v>1490</v>
      </c>
      <c r="F382" s="221" t="s">
        <v>1491</v>
      </c>
      <c r="G382" s="222" t="s">
        <v>153</v>
      </c>
      <c r="H382" s="223">
        <v>4.9100000000000001</v>
      </c>
      <c r="I382" s="224"/>
      <c r="J382" s="225">
        <f>ROUND(I382*H382,2)</f>
        <v>0</v>
      </c>
      <c r="K382" s="221" t="s">
        <v>154</v>
      </c>
      <c r="L382" s="70"/>
      <c r="M382" s="226" t="s">
        <v>23</v>
      </c>
      <c r="N382" s="227" t="s">
        <v>46</v>
      </c>
      <c r="O382" s="45"/>
      <c r="P382" s="228">
        <f>O382*H382</f>
        <v>0</v>
      </c>
      <c r="Q382" s="228">
        <v>0</v>
      </c>
      <c r="R382" s="228">
        <f>Q382*H382</f>
        <v>0</v>
      </c>
      <c r="S382" s="228">
        <v>0.027220000000000001</v>
      </c>
      <c r="T382" s="229">
        <f>S382*H382</f>
        <v>0.1336502</v>
      </c>
      <c r="AR382" s="22" t="s">
        <v>220</v>
      </c>
      <c r="AT382" s="22" t="s">
        <v>150</v>
      </c>
      <c r="AU382" s="22" t="s">
        <v>85</v>
      </c>
      <c r="AY382" s="22" t="s">
        <v>147</v>
      </c>
      <c r="BE382" s="230">
        <f>IF(N382="základní",J382,0)</f>
        <v>0</v>
      </c>
      <c r="BF382" s="230">
        <f>IF(N382="snížená",J382,0)</f>
        <v>0</v>
      </c>
      <c r="BG382" s="230">
        <f>IF(N382="zákl. přenesená",J382,0)</f>
        <v>0</v>
      </c>
      <c r="BH382" s="230">
        <f>IF(N382="sníž. přenesená",J382,0)</f>
        <v>0</v>
      </c>
      <c r="BI382" s="230">
        <f>IF(N382="nulová",J382,0)</f>
        <v>0</v>
      </c>
      <c r="BJ382" s="22" t="s">
        <v>83</v>
      </c>
      <c r="BK382" s="230">
        <f>ROUND(I382*H382,2)</f>
        <v>0</v>
      </c>
      <c r="BL382" s="22" t="s">
        <v>220</v>
      </c>
      <c r="BM382" s="22" t="s">
        <v>1492</v>
      </c>
    </row>
    <row r="383" s="1" customFormat="1" ht="16.5" customHeight="1">
      <c r="B383" s="44"/>
      <c r="C383" s="219" t="s">
        <v>1493</v>
      </c>
      <c r="D383" s="219" t="s">
        <v>150</v>
      </c>
      <c r="E383" s="220" t="s">
        <v>1494</v>
      </c>
      <c r="F383" s="221" t="s">
        <v>1495</v>
      </c>
      <c r="G383" s="222" t="s">
        <v>153</v>
      </c>
      <c r="H383" s="223">
        <v>6.0919999999999996</v>
      </c>
      <c r="I383" s="224"/>
      <c r="J383" s="225">
        <f>ROUND(I383*H383,2)</f>
        <v>0</v>
      </c>
      <c r="K383" s="221" t="s">
        <v>154</v>
      </c>
      <c r="L383" s="70"/>
      <c r="M383" s="226" t="s">
        <v>23</v>
      </c>
      <c r="N383" s="227" t="s">
        <v>46</v>
      </c>
      <c r="O383" s="45"/>
      <c r="P383" s="228">
        <f>O383*H383</f>
        <v>0</v>
      </c>
      <c r="Q383" s="228">
        <v>0.00029999999999999997</v>
      </c>
      <c r="R383" s="228">
        <f>Q383*H383</f>
        <v>0.0018275999999999998</v>
      </c>
      <c r="S383" s="228">
        <v>0</v>
      </c>
      <c r="T383" s="229">
        <f>S383*H383</f>
        <v>0</v>
      </c>
      <c r="AR383" s="22" t="s">
        <v>220</v>
      </c>
      <c r="AT383" s="22" t="s">
        <v>150</v>
      </c>
      <c r="AU383" s="22" t="s">
        <v>85</v>
      </c>
      <c r="AY383" s="22" t="s">
        <v>147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22" t="s">
        <v>83</v>
      </c>
      <c r="BK383" s="230">
        <f>ROUND(I383*H383,2)</f>
        <v>0</v>
      </c>
      <c r="BL383" s="22" t="s">
        <v>220</v>
      </c>
      <c r="BM383" s="22" t="s">
        <v>1496</v>
      </c>
    </row>
    <row r="384" s="11" customFormat="1">
      <c r="B384" s="231"/>
      <c r="C384" s="232"/>
      <c r="D384" s="233" t="s">
        <v>164</v>
      </c>
      <c r="E384" s="234" t="s">
        <v>23</v>
      </c>
      <c r="F384" s="235" t="s">
        <v>1488</v>
      </c>
      <c r="G384" s="232"/>
      <c r="H384" s="236">
        <v>6.0919999999999996</v>
      </c>
      <c r="I384" s="237"/>
      <c r="J384" s="232"/>
      <c r="K384" s="232"/>
      <c r="L384" s="238"/>
      <c r="M384" s="239"/>
      <c r="N384" s="240"/>
      <c r="O384" s="240"/>
      <c r="P384" s="240"/>
      <c r="Q384" s="240"/>
      <c r="R384" s="240"/>
      <c r="S384" s="240"/>
      <c r="T384" s="241"/>
      <c r="AT384" s="242" t="s">
        <v>164</v>
      </c>
      <c r="AU384" s="242" t="s">
        <v>85</v>
      </c>
      <c r="AV384" s="11" t="s">
        <v>85</v>
      </c>
      <c r="AW384" s="11" t="s">
        <v>38</v>
      </c>
      <c r="AX384" s="11" t="s">
        <v>83</v>
      </c>
      <c r="AY384" s="242" t="s">
        <v>147</v>
      </c>
    </row>
    <row r="385" s="1" customFormat="1" ht="25.5" customHeight="1">
      <c r="B385" s="44"/>
      <c r="C385" s="219" t="s">
        <v>1497</v>
      </c>
      <c r="D385" s="219" t="s">
        <v>150</v>
      </c>
      <c r="E385" s="220" t="s">
        <v>1498</v>
      </c>
      <c r="F385" s="221" t="s">
        <v>1499</v>
      </c>
      <c r="G385" s="222" t="s">
        <v>153</v>
      </c>
      <c r="H385" s="223">
        <v>14.73</v>
      </c>
      <c r="I385" s="224"/>
      <c r="J385" s="225">
        <f>ROUND(I385*H385,2)</f>
        <v>0</v>
      </c>
      <c r="K385" s="221" t="s">
        <v>23</v>
      </c>
      <c r="L385" s="70"/>
      <c r="M385" s="226" t="s">
        <v>23</v>
      </c>
      <c r="N385" s="227" t="s">
        <v>46</v>
      </c>
      <c r="O385" s="45"/>
      <c r="P385" s="228">
        <f>O385*H385</f>
        <v>0</v>
      </c>
      <c r="Q385" s="228">
        <v>0.00029999999999999997</v>
      </c>
      <c r="R385" s="228">
        <f>Q385*H385</f>
        <v>0.0044189999999999993</v>
      </c>
      <c r="S385" s="228">
        <v>0</v>
      </c>
      <c r="T385" s="229">
        <f>S385*H385</f>
        <v>0</v>
      </c>
      <c r="AR385" s="22" t="s">
        <v>220</v>
      </c>
      <c r="AT385" s="22" t="s">
        <v>150</v>
      </c>
      <c r="AU385" s="22" t="s">
        <v>85</v>
      </c>
      <c r="AY385" s="22" t="s">
        <v>147</v>
      </c>
      <c r="BE385" s="230">
        <f>IF(N385="základní",J385,0)</f>
        <v>0</v>
      </c>
      <c r="BF385" s="230">
        <f>IF(N385="snížená",J385,0)</f>
        <v>0</v>
      </c>
      <c r="BG385" s="230">
        <f>IF(N385="zákl. přenesená",J385,0)</f>
        <v>0</v>
      </c>
      <c r="BH385" s="230">
        <f>IF(N385="sníž. přenesená",J385,0)</f>
        <v>0</v>
      </c>
      <c r="BI385" s="230">
        <f>IF(N385="nulová",J385,0)</f>
        <v>0</v>
      </c>
      <c r="BJ385" s="22" t="s">
        <v>83</v>
      </c>
      <c r="BK385" s="230">
        <f>ROUND(I385*H385,2)</f>
        <v>0</v>
      </c>
      <c r="BL385" s="22" t="s">
        <v>220</v>
      </c>
      <c r="BM385" s="22" t="s">
        <v>1500</v>
      </c>
    </row>
    <row r="386" s="11" customFormat="1">
      <c r="B386" s="231"/>
      <c r="C386" s="232"/>
      <c r="D386" s="233" t="s">
        <v>164</v>
      </c>
      <c r="E386" s="234" t="s">
        <v>23</v>
      </c>
      <c r="F386" s="235" t="s">
        <v>1501</v>
      </c>
      <c r="G386" s="232"/>
      <c r="H386" s="236">
        <v>14.73</v>
      </c>
      <c r="I386" s="237"/>
      <c r="J386" s="232"/>
      <c r="K386" s="232"/>
      <c r="L386" s="238"/>
      <c r="M386" s="239"/>
      <c r="N386" s="240"/>
      <c r="O386" s="240"/>
      <c r="P386" s="240"/>
      <c r="Q386" s="240"/>
      <c r="R386" s="240"/>
      <c r="S386" s="240"/>
      <c r="T386" s="241"/>
      <c r="AT386" s="242" t="s">
        <v>164</v>
      </c>
      <c r="AU386" s="242" t="s">
        <v>85</v>
      </c>
      <c r="AV386" s="11" t="s">
        <v>85</v>
      </c>
      <c r="AW386" s="11" t="s">
        <v>38</v>
      </c>
      <c r="AX386" s="11" t="s">
        <v>83</v>
      </c>
      <c r="AY386" s="242" t="s">
        <v>147</v>
      </c>
    </row>
    <row r="387" s="1" customFormat="1" ht="16.5" customHeight="1">
      <c r="B387" s="44"/>
      <c r="C387" s="219" t="s">
        <v>1502</v>
      </c>
      <c r="D387" s="219" t="s">
        <v>150</v>
      </c>
      <c r="E387" s="220" t="s">
        <v>1503</v>
      </c>
      <c r="F387" s="221" t="s">
        <v>1504</v>
      </c>
      <c r="G387" s="222" t="s">
        <v>200</v>
      </c>
      <c r="H387" s="223">
        <v>23.640000000000001</v>
      </c>
      <c r="I387" s="224"/>
      <c r="J387" s="225">
        <f>ROUND(I387*H387,2)</f>
        <v>0</v>
      </c>
      <c r="K387" s="221" t="s">
        <v>23</v>
      </c>
      <c r="L387" s="70"/>
      <c r="M387" s="226" t="s">
        <v>23</v>
      </c>
      <c r="N387" s="227" t="s">
        <v>46</v>
      </c>
      <c r="O387" s="45"/>
      <c r="P387" s="228">
        <f>O387*H387</f>
        <v>0</v>
      </c>
      <c r="Q387" s="228">
        <v>3.0000000000000001E-05</v>
      </c>
      <c r="R387" s="228">
        <f>Q387*H387</f>
        <v>0.0007092</v>
      </c>
      <c r="S387" s="228">
        <v>0</v>
      </c>
      <c r="T387" s="229">
        <f>S387*H387</f>
        <v>0</v>
      </c>
      <c r="AR387" s="22" t="s">
        <v>220</v>
      </c>
      <c r="AT387" s="22" t="s">
        <v>150</v>
      </c>
      <c r="AU387" s="22" t="s">
        <v>85</v>
      </c>
      <c r="AY387" s="22" t="s">
        <v>147</v>
      </c>
      <c r="BE387" s="230">
        <f>IF(N387="základní",J387,0)</f>
        <v>0</v>
      </c>
      <c r="BF387" s="230">
        <f>IF(N387="snížená",J387,0)</f>
        <v>0</v>
      </c>
      <c r="BG387" s="230">
        <f>IF(N387="zákl. přenesená",J387,0)</f>
        <v>0</v>
      </c>
      <c r="BH387" s="230">
        <f>IF(N387="sníž. přenesená",J387,0)</f>
        <v>0</v>
      </c>
      <c r="BI387" s="230">
        <f>IF(N387="nulová",J387,0)</f>
        <v>0</v>
      </c>
      <c r="BJ387" s="22" t="s">
        <v>83</v>
      </c>
      <c r="BK387" s="230">
        <f>ROUND(I387*H387,2)</f>
        <v>0</v>
      </c>
      <c r="BL387" s="22" t="s">
        <v>220</v>
      </c>
      <c r="BM387" s="22" t="s">
        <v>1505</v>
      </c>
    </row>
    <row r="388" s="11" customFormat="1">
      <c r="B388" s="231"/>
      <c r="C388" s="232"/>
      <c r="D388" s="233" t="s">
        <v>164</v>
      </c>
      <c r="E388" s="234" t="s">
        <v>23</v>
      </c>
      <c r="F388" s="235" t="s">
        <v>1506</v>
      </c>
      <c r="G388" s="232"/>
      <c r="H388" s="236">
        <v>23.640000000000001</v>
      </c>
      <c r="I388" s="237"/>
      <c r="J388" s="232"/>
      <c r="K388" s="232"/>
      <c r="L388" s="238"/>
      <c r="M388" s="239"/>
      <c r="N388" s="240"/>
      <c r="O388" s="240"/>
      <c r="P388" s="240"/>
      <c r="Q388" s="240"/>
      <c r="R388" s="240"/>
      <c r="S388" s="240"/>
      <c r="T388" s="241"/>
      <c r="AT388" s="242" t="s">
        <v>164</v>
      </c>
      <c r="AU388" s="242" t="s">
        <v>85</v>
      </c>
      <c r="AV388" s="11" t="s">
        <v>85</v>
      </c>
      <c r="AW388" s="11" t="s">
        <v>38</v>
      </c>
      <c r="AX388" s="11" t="s">
        <v>83</v>
      </c>
      <c r="AY388" s="242" t="s">
        <v>147</v>
      </c>
    </row>
    <row r="389" s="1" customFormat="1" ht="16.5" customHeight="1">
      <c r="B389" s="44"/>
      <c r="C389" s="219" t="s">
        <v>1507</v>
      </c>
      <c r="D389" s="219" t="s">
        <v>150</v>
      </c>
      <c r="E389" s="220" t="s">
        <v>1508</v>
      </c>
      <c r="F389" s="221" t="s">
        <v>1509</v>
      </c>
      <c r="G389" s="222" t="s">
        <v>200</v>
      </c>
      <c r="H389" s="223">
        <v>11.82</v>
      </c>
      <c r="I389" s="224"/>
      <c r="J389" s="225">
        <f>ROUND(I389*H389,2)</f>
        <v>0</v>
      </c>
      <c r="K389" s="221" t="s">
        <v>23</v>
      </c>
      <c r="L389" s="70"/>
      <c r="M389" s="226" t="s">
        <v>23</v>
      </c>
      <c r="N389" s="227" t="s">
        <v>46</v>
      </c>
      <c r="O389" s="45"/>
      <c r="P389" s="228">
        <f>O389*H389</f>
        <v>0</v>
      </c>
      <c r="Q389" s="228">
        <v>3.0000000000000001E-05</v>
      </c>
      <c r="R389" s="228">
        <f>Q389*H389</f>
        <v>0.0003546</v>
      </c>
      <c r="S389" s="228">
        <v>0</v>
      </c>
      <c r="T389" s="229">
        <f>S389*H389</f>
        <v>0</v>
      </c>
      <c r="AR389" s="22" t="s">
        <v>220</v>
      </c>
      <c r="AT389" s="22" t="s">
        <v>150</v>
      </c>
      <c r="AU389" s="22" t="s">
        <v>85</v>
      </c>
      <c r="AY389" s="22" t="s">
        <v>147</v>
      </c>
      <c r="BE389" s="230">
        <f>IF(N389="základní",J389,0)</f>
        <v>0</v>
      </c>
      <c r="BF389" s="230">
        <f>IF(N389="snížená",J389,0)</f>
        <v>0</v>
      </c>
      <c r="BG389" s="230">
        <f>IF(N389="zákl. přenesená",J389,0)</f>
        <v>0</v>
      </c>
      <c r="BH389" s="230">
        <f>IF(N389="sníž. přenesená",J389,0)</f>
        <v>0</v>
      </c>
      <c r="BI389" s="230">
        <f>IF(N389="nulová",J389,0)</f>
        <v>0</v>
      </c>
      <c r="BJ389" s="22" t="s">
        <v>83</v>
      </c>
      <c r="BK389" s="230">
        <f>ROUND(I389*H389,2)</f>
        <v>0</v>
      </c>
      <c r="BL389" s="22" t="s">
        <v>220</v>
      </c>
      <c r="BM389" s="22" t="s">
        <v>1510</v>
      </c>
    </row>
    <row r="390" s="11" customFormat="1">
      <c r="B390" s="231"/>
      <c r="C390" s="232"/>
      <c r="D390" s="233" t="s">
        <v>164</v>
      </c>
      <c r="E390" s="234" t="s">
        <v>23</v>
      </c>
      <c r="F390" s="235" t="s">
        <v>1511</v>
      </c>
      <c r="G390" s="232"/>
      <c r="H390" s="236">
        <v>11.82</v>
      </c>
      <c r="I390" s="237"/>
      <c r="J390" s="232"/>
      <c r="K390" s="232"/>
      <c r="L390" s="238"/>
      <c r="M390" s="239"/>
      <c r="N390" s="240"/>
      <c r="O390" s="240"/>
      <c r="P390" s="240"/>
      <c r="Q390" s="240"/>
      <c r="R390" s="240"/>
      <c r="S390" s="240"/>
      <c r="T390" s="241"/>
      <c r="AT390" s="242" t="s">
        <v>164</v>
      </c>
      <c r="AU390" s="242" t="s">
        <v>85</v>
      </c>
      <c r="AV390" s="11" t="s">
        <v>85</v>
      </c>
      <c r="AW390" s="11" t="s">
        <v>38</v>
      </c>
      <c r="AX390" s="11" t="s">
        <v>83</v>
      </c>
      <c r="AY390" s="242" t="s">
        <v>147</v>
      </c>
    </row>
    <row r="391" s="1" customFormat="1" ht="25.5" customHeight="1">
      <c r="B391" s="44"/>
      <c r="C391" s="219" t="s">
        <v>1512</v>
      </c>
      <c r="D391" s="219" t="s">
        <v>150</v>
      </c>
      <c r="E391" s="220" t="s">
        <v>1513</v>
      </c>
      <c r="F391" s="221" t="s">
        <v>1514</v>
      </c>
      <c r="G391" s="222" t="s">
        <v>200</v>
      </c>
      <c r="H391" s="223">
        <v>23.640000000000001</v>
      </c>
      <c r="I391" s="224"/>
      <c r="J391" s="225">
        <f>ROUND(I391*H391,2)</f>
        <v>0</v>
      </c>
      <c r="K391" s="221" t="s">
        <v>154</v>
      </c>
      <c r="L391" s="70"/>
      <c r="M391" s="226" t="s">
        <v>23</v>
      </c>
      <c r="N391" s="227" t="s">
        <v>46</v>
      </c>
      <c r="O391" s="45"/>
      <c r="P391" s="228">
        <f>O391*H391</f>
        <v>0</v>
      </c>
      <c r="Q391" s="228">
        <v>0</v>
      </c>
      <c r="R391" s="228">
        <f>Q391*H391</f>
        <v>0</v>
      </c>
      <c r="S391" s="228">
        <v>0</v>
      </c>
      <c r="T391" s="229">
        <f>S391*H391</f>
        <v>0</v>
      </c>
      <c r="AR391" s="22" t="s">
        <v>220</v>
      </c>
      <c r="AT391" s="22" t="s">
        <v>150</v>
      </c>
      <c r="AU391" s="22" t="s">
        <v>85</v>
      </c>
      <c r="AY391" s="22" t="s">
        <v>147</v>
      </c>
      <c r="BE391" s="230">
        <f>IF(N391="základní",J391,0)</f>
        <v>0</v>
      </c>
      <c r="BF391" s="230">
        <f>IF(N391="snížená",J391,0)</f>
        <v>0</v>
      </c>
      <c r="BG391" s="230">
        <f>IF(N391="zákl. přenesená",J391,0)</f>
        <v>0</v>
      </c>
      <c r="BH391" s="230">
        <f>IF(N391="sníž. přenesená",J391,0)</f>
        <v>0</v>
      </c>
      <c r="BI391" s="230">
        <f>IF(N391="nulová",J391,0)</f>
        <v>0</v>
      </c>
      <c r="BJ391" s="22" t="s">
        <v>83</v>
      </c>
      <c r="BK391" s="230">
        <f>ROUND(I391*H391,2)</f>
        <v>0</v>
      </c>
      <c r="BL391" s="22" t="s">
        <v>220</v>
      </c>
      <c r="BM391" s="22" t="s">
        <v>1515</v>
      </c>
    </row>
    <row r="392" s="11" customFormat="1">
      <c r="B392" s="231"/>
      <c r="C392" s="232"/>
      <c r="D392" s="233" t="s">
        <v>164</v>
      </c>
      <c r="E392" s="234" t="s">
        <v>23</v>
      </c>
      <c r="F392" s="235" t="s">
        <v>1516</v>
      </c>
      <c r="G392" s="232"/>
      <c r="H392" s="236">
        <v>23.640000000000001</v>
      </c>
      <c r="I392" s="237"/>
      <c r="J392" s="232"/>
      <c r="K392" s="232"/>
      <c r="L392" s="238"/>
      <c r="M392" s="239"/>
      <c r="N392" s="240"/>
      <c r="O392" s="240"/>
      <c r="P392" s="240"/>
      <c r="Q392" s="240"/>
      <c r="R392" s="240"/>
      <c r="S392" s="240"/>
      <c r="T392" s="241"/>
      <c r="AT392" s="242" t="s">
        <v>164</v>
      </c>
      <c r="AU392" s="242" t="s">
        <v>85</v>
      </c>
      <c r="AV392" s="11" t="s">
        <v>85</v>
      </c>
      <c r="AW392" s="11" t="s">
        <v>38</v>
      </c>
      <c r="AX392" s="11" t="s">
        <v>83</v>
      </c>
      <c r="AY392" s="242" t="s">
        <v>147</v>
      </c>
    </row>
    <row r="393" s="1" customFormat="1" ht="16.5" customHeight="1">
      <c r="B393" s="44"/>
      <c r="C393" s="243" t="s">
        <v>1517</v>
      </c>
      <c r="D393" s="243" t="s">
        <v>270</v>
      </c>
      <c r="E393" s="244" t="s">
        <v>1518</v>
      </c>
      <c r="F393" s="245" t="s">
        <v>1519</v>
      </c>
      <c r="G393" s="246" t="s">
        <v>200</v>
      </c>
      <c r="H393" s="247">
        <v>26.004000000000001</v>
      </c>
      <c r="I393" s="248"/>
      <c r="J393" s="249">
        <f>ROUND(I393*H393,2)</f>
        <v>0</v>
      </c>
      <c r="K393" s="245" t="s">
        <v>154</v>
      </c>
      <c r="L393" s="250"/>
      <c r="M393" s="251" t="s">
        <v>23</v>
      </c>
      <c r="N393" s="252" t="s">
        <v>46</v>
      </c>
      <c r="O393" s="45"/>
      <c r="P393" s="228">
        <f>O393*H393</f>
        <v>0</v>
      </c>
      <c r="Q393" s="228">
        <v>0.00029999999999999997</v>
      </c>
      <c r="R393" s="228">
        <f>Q393*H393</f>
        <v>0.0078011999999999995</v>
      </c>
      <c r="S393" s="228">
        <v>0</v>
      </c>
      <c r="T393" s="229">
        <f>S393*H393</f>
        <v>0</v>
      </c>
      <c r="AR393" s="22" t="s">
        <v>273</v>
      </c>
      <c r="AT393" s="22" t="s">
        <v>270</v>
      </c>
      <c r="AU393" s="22" t="s">
        <v>85</v>
      </c>
      <c r="AY393" s="22" t="s">
        <v>147</v>
      </c>
      <c r="BE393" s="230">
        <f>IF(N393="základní",J393,0)</f>
        <v>0</v>
      </c>
      <c r="BF393" s="230">
        <f>IF(N393="snížená",J393,0)</f>
        <v>0</v>
      </c>
      <c r="BG393" s="230">
        <f>IF(N393="zákl. přenesená",J393,0)</f>
        <v>0</v>
      </c>
      <c r="BH393" s="230">
        <f>IF(N393="sníž. přenesená",J393,0)</f>
        <v>0</v>
      </c>
      <c r="BI393" s="230">
        <f>IF(N393="nulová",J393,0)</f>
        <v>0</v>
      </c>
      <c r="BJ393" s="22" t="s">
        <v>83</v>
      </c>
      <c r="BK393" s="230">
        <f>ROUND(I393*H393,2)</f>
        <v>0</v>
      </c>
      <c r="BL393" s="22" t="s">
        <v>220</v>
      </c>
      <c r="BM393" s="22" t="s">
        <v>1520</v>
      </c>
    </row>
    <row r="394" s="11" customFormat="1">
      <c r="B394" s="231"/>
      <c r="C394" s="232"/>
      <c r="D394" s="233" t="s">
        <v>164</v>
      </c>
      <c r="E394" s="232"/>
      <c r="F394" s="235" t="s">
        <v>1521</v>
      </c>
      <c r="G394" s="232"/>
      <c r="H394" s="236">
        <v>26.004000000000001</v>
      </c>
      <c r="I394" s="237"/>
      <c r="J394" s="232"/>
      <c r="K394" s="232"/>
      <c r="L394" s="238"/>
      <c r="M394" s="239"/>
      <c r="N394" s="240"/>
      <c r="O394" s="240"/>
      <c r="P394" s="240"/>
      <c r="Q394" s="240"/>
      <c r="R394" s="240"/>
      <c r="S394" s="240"/>
      <c r="T394" s="241"/>
      <c r="AT394" s="242" t="s">
        <v>164</v>
      </c>
      <c r="AU394" s="242" t="s">
        <v>85</v>
      </c>
      <c r="AV394" s="11" t="s">
        <v>85</v>
      </c>
      <c r="AW394" s="11" t="s">
        <v>6</v>
      </c>
      <c r="AX394" s="11" t="s">
        <v>83</v>
      </c>
      <c r="AY394" s="242" t="s">
        <v>147</v>
      </c>
    </row>
    <row r="395" s="1" customFormat="1" ht="16.5" customHeight="1">
      <c r="B395" s="44"/>
      <c r="C395" s="219" t="s">
        <v>1522</v>
      </c>
      <c r="D395" s="219" t="s">
        <v>150</v>
      </c>
      <c r="E395" s="220" t="s">
        <v>1523</v>
      </c>
      <c r="F395" s="221" t="s">
        <v>1524</v>
      </c>
      <c r="G395" s="222" t="s">
        <v>200</v>
      </c>
      <c r="H395" s="223">
        <v>3.0899999999999999</v>
      </c>
      <c r="I395" s="224"/>
      <c r="J395" s="225">
        <f>ROUND(I395*H395,2)</f>
        <v>0</v>
      </c>
      <c r="K395" s="221" t="s">
        <v>154</v>
      </c>
      <c r="L395" s="70"/>
      <c r="M395" s="226" t="s">
        <v>23</v>
      </c>
      <c r="N395" s="227" t="s">
        <v>46</v>
      </c>
      <c r="O395" s="45"/>
      <c r="P395" s="228">
        <f>O395*H395</f>
        <v>0</v>
      </c>
      <c r="Q395" s="228">
        <v>0.00034000000000000002</v>
      </c>
      <c r="R395" s="228">
        <f>Q395*H395</f>
        <v>0.0010506000000000001</v>
      </c>
      <c r="S395" s="228">
        <v>0</v>
      </c>
      <c r="T395" s="229">
        <f>S395*H395</f>
        <v>0</v>
      </c>
      <c r="AR395" s="22" t="s">
        <v>220</v>
      </c>
      <c r="AT395" s="22" t="s">
        <v>150</v>
      </c>
      <c r="AU395" s="22" t="s">
        <v>85</v>
      </c>
      <c r="AY395" s="22" t="s">
        <v>147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22" t="s">
        <v>83</v>
      </c>
      <c r="BK395" s="230">
        <f>ROUND(I395*H395,2)</f>
        <v>0</v>
      </c>
      <c r="BL395" s="22" t="s">
        <v>220</v>
      </c>
      <c r="BM395" s="22" t="s">
        <v>1525</v>
      </c>
    </row>
    <row r="396" s="11" customFormat="1">
      <c r="B396" s="231"/>
      <c r="C396" s="232"/>
      <c r="D396" s="233" t="s">
        <v>164</v>
      </c>
      <c r="E396" s="234" t="s">
        <v>23</v>
      </c>
      <c r="F396" s="235" t="s">
        <v>1526</v>
      </c>
      <c r="G396" s="232"/>
      <c r="H396" s="236">
        <v>3.0899999999999999</v>
      </c>
      <c r="I396" s="237"/>
      <c r="J396" s="232"/>
      <c r="K396" s="232"/>
      <c r="L396" s="238"/>
      <c r="M396" s="239"/>
      <c r="N396" s="240"/>
      <c r="O396" s="240"/>
      <c r="P396" s="240"/>
      <c r="Q396" s="240"/>
      <c r="R396" s="240"/>
      <c r="S396" s="240"/>
      <c r="T396" s="241"/>
      <c r="AT396" s="242" t="s">
        <v>164</v>
      </c>
      <c r="AU396" s="242" t="s">
        <v>85</v>
      </c>
      <c r="AV396" s="11" t="s">
        <v>85</v>
      </c>
      <c r="AW396" s="11" t="s">
        <v>38</v>
      </c>
      <c r="AX396" s="11" t="s">
        <v>83</v>
      </c>
      <c r="AY396" s="242" t="s">
        <v>147</v>
      </c>
    </row>
    <row r="397" s="1" customFormat="1" ht="25.5" customHeight="1">
      <c r="B397" s="44"/>
      <c r="C397" s="243" t="s">
        <v>1527</v>
      </c>
      <c r="D397" s="243" t="s">
        <v>270</v>
      </c>
      <c r="E397" s="244" t="s">
        <v>1528</v>
      </c>
      <c r="F397" s="245" t="s">
        <v>1529</v>
      </c>
      <c r="G397" s="246" t="s">
        <v>200</v>
      </c>
      <c r="H397" s="247">
        <v>3.0899999999999999</v>
      </c>
      <c r="I397" s="248"/>
      <c r="J397" s="249">
        <f>ROUND(I397*H397,2)</f>
        <v>0</v>
      </c>
      <c r="K397" s="245" t="s">
        <v>154</v>
      </c>
      <c r="L397" s="250"/>
      <c r="M397" s="251" t="s">
        <v>23</v>
      </c>
      <c r="N397" s="252" t="s">
        <v>46</v>
      </c>
      <c r="O397" s="45"/>
      <c r="P397" s="228">
        <f>O397*H397</f>
        <v>0</v>
      </c>
      <c r="Q397" s="228">
        <v>6.0000000000000002E-05</v>
      </c>
      <c r="R397" s="228">
        <f>Q397*H397</f>
        <v>0.00018540000000000001</v>
      </c>
      <c r="S397" s="228">
        <v>0</v>
      </c>
      <c r="T397" s="229">
        <f>S397*H397</f>
        <v>0</v>
      </c>
      <c r="AR397" s="22" t="s">
        <v>273</v>
      </c>
      <c r="AT397" s="22" t="s">
        <v>270</v>
      </c>
      <c r="AU397" s="22" t="s">
        <v>85</v>
      </c>
      <c r="AY397" s="22" t="s">
        <v>147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22" t="s">
        <v>83</v>
      </c>
      <c r="BK397" s="230">
        <f>ROUND(I397*H397,2)</f>
        <v>0</v>
      </c>
      <c r="BL397" s="22" t="s">
        <v>220</v>
      </c>
      <c r="BM397" s="22" t="s">
        <v>1530</v>
      </c>
    </row>
    <row r="398" s="1" customFormat="1" ht="25.5" customHeight="1">
      <c r="B398" s="44"/>
      <c r="C398" s="219" t="s">
        <v>1531</v>
      </c>
      <c r="D398" s="219" t="s">
        <v>150</v>
      </c>
      <c r="E398" s="220" t="s">
        <v>1532</v>
      </c>
      <c r="F398" s="221" t="s">
        <v>1533</v>
      </c>
      <c r="G398" s="222" t="s">
        <v>153</v>
      </c>
      <c r="H398" s="223">
        <v>4.9100000000000001</v>
      </c>
      <c r="I398" s="224"/>
      <c r="J398" s="225">
        <f>ROUND(I398*H398,2)</f>
        <v>0</v>
      </c>
      <c r="K398" s="221" t="s">
        <v>154</v>
      </c>
      <c r="L398" s="70"/>
      <c r="M398" s="226" t="s">
        <v>23</v>
      </c>
      <c r="N398" s="227" t="s">
        <v>46</v>
      </c>
      <c r="O398" s="45"/>
      <c r="P398" s="228">
        <f>O398*H398</f>
        <v>0</v>
      </c>
      <c r="Q398" s="228">
        <v>0.0046299999999999996</v>
      </c>
      <c r="R398" s="228">
        <f>Q398*H398</f>
        <v>0.022733299999999998</v>
      </c>
      <c r="S398" s="228">
        <v>0</v>
      </c>
      <c r="T398" s="229">
        <f>S398*H398</f>
        <v>0</v>
      </c>
      <c r="AR398" s="22" t="s">
        <v>220</v>
      </c>
      <c r="AT398" s="22" t="s">
        <v>150</v>
      </c>
      <c r="AU398" s="22" t="s">
        <v>85</v>
      </c>
      <c r="AY398" s="22" t="s">
        <v>147</v>
      </c>
      <c r="BE398" s="230">
        <f>IF(N398="základní",J398,0)</f>
        <v>0</v>
      </c>
      <c r="BF398" s="230">
        <f>IF(N398="snížená",J398,0)</f>
        <v>0</v>
      </c>
      <c r="BG398" s="230">
        <f>IF(N398="zákl. přenesená",J398,0)</f>
        <v>0</v>
      </c>
      <c r="BH398" s="230">
        <f>IF(N398="sníž. přenesená",J398,0)</f>
        <v>0</v>
      </c>
      <c r="BI398" s="230">
        <f>IF(N398="nulová",J398,0)</f>
        <v>0</v>
      </c>
      <c r="BJ398" s="22" t="s">
        <v>83</v>
      </c>
      <c r="BK398" s="230">
        <f>ROUND(I398*H398,2)</f>
        <v>0</v>
      </c>
      <c r="BL398" s="22" t="s">
        <v>220</v>
      </c>
      <c r="BM398" s="22" t="s">
        <v>1534</v>
      </c>
    </row>
    <row r="399" s="1" customFormat="1" ht="25.5" customHeight="1">
      <c r="B399" s="44"/>
      <c r="C399" s="219" t="s">
        <v>1535</v>
      </c>
      <c r="D399" s="219" t="s">
        <v>150</v>
      </c>
      <c r="E399" s="220" t="s">
        <v>1536</v>
      </c>
      <c r="F399" s="221" t="s">
        <v>1537</v>
      </c>
      <c r="G399" s="222" t="s">
        <v>295</v>
      </c>
      <c r="H399" s="223">
        <v>5</v>
      </c>
      <c r="I399" s="224"/>
      <c r="J399" s="225">
        <f>ROUND(I399*H399,2)</f>
        <v>0</v>
      </c>
      <c r="K399" s="221" t="s">
        <v>154</v>
      </c>
      <c r="L399" s="70"/>
      <c r="M399" s="226" t="s">
        <v>23</v>
      </c>
      <c r="N399" s="227" t="s">
        <v>46</v>
      </c>
      <c r="O399" s="45"/>
      <c r="P399" s="228">
        <f>O399*H399</f>
        <v>0</v>
      </c>
      <c r="Q399" s="228">
        <v>0.01004</v>
      </c>
      <c r="R399" s="228">
        <f>Q399*H399</f>
        <v>0.050200000000000002</v>
      </c>
      <c r="S399" s="228">
        <v>0</v>
      </c>
      <c r="T399" s="229">
        <f>S399*H399</f>
        <v>0</v>
      </c>
      <c r="AR399" s="22" t="s">
        <v>220</v>
      </c>
      <c r="AT399" s="22" t="s">
        <v>150</v>
      </c>
      <c r="AU399" s="22" t="s">
        <v>85</v>
      </c>
      <c r="AY399" s="22" t="s">
        <v>147</v>
      </c>
      <c r="BE399" s="230">
        <f>IF(N399="základní",J399,0)</f>
        <v>0</v>
      </c>
      <c r="BF399" s="230">
        <f>IF(N399="snížená",J399,0)</f>
        <v>0</v>
      </c>
      <c r="BG399" s="230">
        <f>IF(N399="zákl. přenesená",J399,0)</f>
        <v>0</v>
      </c>
      <c r="BH399" s="230">
        <f>IF(N399="sníž. přenesená",J399,0)</f>
        <v>0</v>
      </c>
      <c r="BI399" s="230">
        <f>IF(N399="nulová",J399,0)</f>
        <v>0</v>
      </c>
      <c r="BJ399" s="22" t="s">
        <v>83</v>
      </c>
      <c r="BK399" s="230">
        <f>ROUND(I399*H399,2)</f>
        <v>0</v>
      </c>
      <c r="BL399" s="22" t="s">
        <v>220</v>
      </c>
      <c r="BM399" s="22" t="s">
        <v>1538</v>
      </c>
    </row>
    <row r="400" s="1" customFormat="1" ht="25.5" customHeight="1">
      <c r="B400" s="44"/>
      <c r="C400" s="219" t="s">
        <v>1539</v>
      </c>
      <c r="D400" s="219" t="s">
        <v>150</v>
      </c>
      <c r="E400" s="220" t="s">
        <v>1540</v>
      </c>
      <c r="F400" s="221" t="s">
        <v>1541</v>
      </c>
      <c r="G400" s="222" t="s">
        <v>153</v>
      </c>
      <c r="H400" s="223">
        <v>4.9100000000000001</v>
      </c>
      <c r="I400" s="224"/>
      <c r="J400" s="225">
        <f>ROUND(I400*H400,2)</f>
        <v>0</v>
      </c>
      <c r="K400" s="221" t="s">
        <v>154</v>
      </c>
      <c r="L400" s="70"/>
      <c r="M400" s="226" t="s">
        <v>23</v>
      </c>
      <c r="N400" s="227" t="s">
        <v>46</v>
      </c>
      <c r="O400" s="45"/>
      <c r="P400" s="228">
        <f>O400*H400</f>
        <v>0</v>
      </c>
      <c r="Q400" s="228">
        <v>0.0077000000000000002</v>
      </c>
      <c r="R400" s="228">
        <f>Q400*H400</f>
        <v>0.037807</v>
      </c>
      <c r="S400" s="228">
        <v>0</v>
      </c>
      <c r="T400" s="229">
        <f>S400*H400</f>
        <v>0</v>
      </c>
      <c r="AR400" s="22" t="s">
        <v>220</v>
      </c>
      <c r="AT400" s="22" t="s">
        <v>150</v>
      </c>
      <c r="AU400" s="22" t="s">
        <v>85</v>
      </c>
      <c r="AY400" s="22" t="s">
        <v>147</v>
      </c>
      <c r="BE400" s="230">
        <f>IF(N400="základní",J400,0)</f>
        <v>0</v>
      </c>
      <c r="BF400" s="230">
        <f>IF(N400="snížená",J400,0)</f>
        <v>0</v>
      </c>
      <c r="BG400" s="230">
        <f>IF(N400="zákl. přenesená",J400,0)</f>
        <v>0</v>
      </c>
      <c r="BH400" s="230">
        <f>IF(N400="sníž. přenesená",J400,0)</f>
        <v>0</v>
      </c>
      <c r="BI400" s="230">
        <f>IF(N400="nulová",J400,0)</f>
        <v>0</v>
      </c>
      <c r="BJ400" s="22" t="s">
        <v>83</v>
      </c>
      <c r="BK400" s="230">
        <f>ROUND(I400*H400,2)</f>
        <v>0</v>
      </c>
      <c r="BL400" s="22" t="s">
        <v>220</v>
      </c>
      <c r="BM400" s="22" t="s">
        <v>1542</v>
      </c>
    </row>
    <row r="401" s="1" customFormat="1" ht="25.5" customHeight="1">
      <c r="B401" s="44"/>
      <c r="C401" s="219" t="s">
        <v>1543</v>
      </c>
      <c r="D401" s="219" t="s">
        <v>150</v>
      </c>
      <c r="E401" s="220" t="s">
        <v>1544</v>
      </c>
      <c r="F401" s="221" t="s">
        <v>1545</v>
      </c>
      <c r="G401" s="222" t="s">
        <v>153</v>
      </c>
      <c r="H401" s="223">
        <v>4.9100000000000001</v>
      </c>
      <c r="I401" s="224"/>
      <c r="J401" s="225">
        <f>ROUND(I401*H401,2)</f>
        <v>0</v>
      </c>
      <c r="K401" s="221" t="s">
        <v>154</v>
      </c>
      <c r="L401" s="70"/>
      <c r="M401" s="226" t="s">
        <v>23</v>
      </c>
      <c r="N401" s="227" t="s">
        <v>46</v>
      </c>
      <c r="O401" s="45"/>
      <c r="P401" s="228">
        <f>O401*H401</f>
        <v>0</v>
      </c>
      <c r="Q401" s="228">
        <v>0.0019300000000000001</v>
      </c>
      <c r="R401" s="228">
        <f>Q401*H401</f>
        <v>0.0094763</v>
      </c>
      <c r="S401" s="228">
        <v>0</v>
      </c>
      <c r="T401" s="229">
        <f>S401*H401</f>
        <v>0</v>
      </c>
      <c r="AR401" s="22" t="s">
        <v>220</v>
      </c>
      <c r="AT401" s="22" t="s">
        <v>150</v>
      </c>
      <c r="AU401" s="22" t="s">
        <v>85</v>
      </c>
      <c r="AY401" s="22" t="s">
        <v>147</v>
      </c>
      <c r="BE401" s="230">
        <f>IF(N401="základní",J401,0)</f>
        <v>0</v>
      </c>
      <c r="BF401" s="230">
        <f>IF(N401="snížená",J401,0)</f>
        <v>0</v>
      </c>
      <c r="BG401" s="230">
        <f>IF(N401="zákl. přenesená",J401,0)</f>
        <v>0</v>
      </c>
      <c r="BH401" s="230">
        <f>IF(N401="sníž. přenesená",J401,0)</f>
        <v>0</v>
      </c>
      <c r="BI401" s="230">
        <f>IF(N401="nulová",J401,0)</f>
        <v>0</v>
      </c>
      <c r="BJ401" s="22" t="s">
        <v>83</v>
      </c>
      <c r="BK401" s="230">
        <f>ROUND(I401*H401,2)</f>
        <v>0</v>
      </c>
      <c r="BL401" s="22" t="s">
        <v>220</v>
      </c>
      <c r="BM401" s="22" t="s">
        <v>1546</v>
      </c>
    </row>
    <row r="402" s="1" customFormat="1" ht="38.25" customHeight="1">
      <c r="B402" s="44"/>
      <c r="C402" s="219" t="s">
        <v>1547</v>
      </c>
      <c r="D402" s="219" t="s">
        <v>150</v>
      </c>
      <c r="E402" s="220" t="s">
        <v>1548</v>
      </c>
      <c r="F402" s="221" t="s">
        <v>1549</v>
      </c>
      <c r="G402" s="222" t="s">
        <v>240</v>
      </c>
      <c r="H402" s="223">
        <v>0.505</v>
      </c>
      <c r="I402" s="224"/>
      <c r="J402" s="225">
        <f>ROUND(I402*H402,2)</f>
        <v>0</v>
      </c>
      <c r="K402" s="221" t="s">
        <v>154</v>
      </c>
      <c r="L402" s="70"/>
      <c r="M402" s="226" t="s">
        <v>23</v>
      </c>
      <c r="N402" s="227" t="s">
        <v>46</v>
      </c>
      <c r="O402" s="45"/>
      <c r="P402" s="228">
        <f>O402*H402</f>
        <v>0</v>
      </c>
      <c r="Q402" s="228">
        <v>0</v>
      </c>
      <c r="R402" s="228">
        <f>Q402*H402</f>
        <v>0</v>
      </c>
      <c r="S402" s="228">
        <v>0</v>
      </c>
      <c r="T402" s="229">
        <f>S402*H402</f>
        <v>0</v>
      </c>
      <c r="AR402" s="22" t="s">
        <v>220</v>
      </c>
      <c r="AT402" s="22" t="s">
        <v>150</v>
      </c>
      <c r="AU402" s="22" t="s">
        <v>85</v>
      </c>
      <c r="AY402" s="22" t="s">
        <v>147</v>
      </c>
      <c r="BE402" s="230">
        <f>IF(N402="základní",J402,0)</f>
        <v>0</v>
      </c>
      <c r="BF402" s="230">
        <f>IF(N402="snížená",J402,0)</f>
        <v>0</v>
      </c>
      <c r="BG402" s="230">
        <f>IF(N402="zákl. přenesená",J402,0)</f>
        <v>0</v>
      </c>
      <c r="BH402" s="230">
        <f>IF(N402="sníž. přenesená",J402,0)</f>
        <v>0</v>
      </c>
      <c r="BI402" s="230">
        <f>IF(N402="nulová",J402,0)</f>
        <v>0</v>
      </c>
      <c r="BJ402" s="22" t="s">
        <v>83</v>
      </c>
      <c r="BK402" s="230">
        <f>ROUND(I402*H402,2)</f>
        <v>0</v>
      </c>
      <c r="BL402" s="22" t="s">
        <v>220</v>
      </c>
      <c r="BM402" s="22" t="s">
        <v>1550</v>
      </c>
    </row>
    <row r="403" s="10" customFormat="1" ht="29.88" customHeight="1">
      <c r="B403" s="203"/>
      <c r="C403" s="204"/>
      <c r="D403" s="205" t="s">
        <v>74</v>
      </c>
      <c r="E403" s="217" t="s">
        <v>805</v>
      </c>
      <c r="F403" s="217" t="s">
        <v>806</v>
      </c>
      <c r="G403" s="204"/>
      <c r="H403" s="204"/>
      <c r="I403" s="207"/>
      <c r="J403" s="218">
        <f>BK403</f>
        <v>0</v>
      </c>
      <c r="K403" s="204"/>
      <c r="L403" s="209"/>
      <c r="M403" s="210"/>
      <c r="N403" s="211"/>
      <c r="O403" s="211"/>
      <c r="P403" s="212">
        <f>SUM(P404:P415)</f>
        <v>0</v>
      </c>
      <c r="Q403" s="211"/>
      <c r="R403" s="212">
        <f>SUM(R404:R415)</f>
        <v>0.0097630000000000008</v>
      </c>
      <c r="S403" s="211"/>
      <c r="T403" s="213">
        <f>SUM(T404:T415)</f>
        <v>0</v>
      </c>
      <c r="AR403" s="214" t="s">
        <v>85</v>
      </c>
      <c r="AT403" s="215" t="s">
        <v>74</v>
      </c>
      <c r="AU403" s="215" t="s">
        <v>83</v>
      </c>
      <c r="AY403" s="214" t="s">
        <v>147</v>
      </c>
      <c r="BK403" s="216">
        <f>SUM(BK404:BK415)</f>
        <v>0</v>
      </c>
    </row>
    <row r="404" s="1" customFormat="1" ht="25.5" customHeight="1">
      <c r="B404" s="44"/>
      <c r="C404" s="219" t="s">
        <v>1551</v>
      </c>
      <c r="D404" s="219" t="s">
        <v>150</v>
      </c>
      <c r="E404" s="220" t="s">
        <v>1552</v>
      </c>
      <c r="F404" s="221" t="s">
        <v>1553</v>
      </c>
      <c r="G404" s="222" t="s">
        <v>153</v>
      </c>
      <c r="H404" s="223">
        <v>1.3</v>
      </c>
      <c r="I404" s="224"/>
      <c r="J404" s="225">
        <f>ROUND(I404*H404,2)</f>
        <v>0</v>
      </c>
      <c r="K404" s="221" t="s">
        <v>154</v>
      </c>
      <c r="L404" s="70"/>
      <c r="M404" s="226" t="s">
        <v>23</v>
      </c>
      <c r="N404" s="227" t="s">
        <v>46</v>
      </c>
      <c r="O404" s="45"/>
      <c r="P404" s="228">
        <f>O404*H404</f>
        <v>0</v>
      </c>
      <c r="Q404" s="228">
        <v>6.9999999999999994E-05</v>
      </c>
      <c r="R404" s="228">
        <f>Q404*H404</f>
        <v>9.0999999999999989E-05</v>
      </c>
      <c r="S404" s="228">
        <v>0</v>
      </c>
      <c r="T404" s="229">
        <f>S404*H404</f>
        <v>0</v>
      </c>
      <c r="AR404" s="22" t="s">
        <v>220</v>
      </c>
      <c r="AT404" s="22" t="s">
        <v>150</v>
      </c>
      <c r="AU404" s="22" t="s">
        <v>85</v>
      </c>
      <c r="AY404" s="22" t="s">
        <v>147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22" t="s">
        <v>83</v>
      </c>
      <c r="BK404" s="230">
        <f>ROUND(I404*H404,2)</f>
        <v>0</v>
      </c>
      <c r="BL404" s="22" t="s">
        <v>220</v>
      </c>
      <c r="BM404" s="22" t="s">
        <v>1554</v>
      </c>
    </row>
    <row r="405" s="11" customFormat="1">
      <c r="B405" s="231"/>
      <c r="C405" s="232"/>
      <c r="D405" s="233" t="s">
        <v>164</v>
      </c>
      <c r="E405" s="234" t="s">
        <v>23</v>
      </c>
      <c r="F405" s="235" t="s">
        <v>1555</v>
      </c>
      <c r="G405" s="232"/>
      <c r="H405" s="236">
        <v>1</v>
      </c>
      <c r="I405" s="237"/>
      <c r="J405" s="232"/>
      <c r="K405" s="232"/>
      <c r="L405" s="238"/>
      <c r="M405" s="239"/>
      <c r="N405" s="240"/>
      <c r="O405" s="240"/>
      <c r="P405" s="240"/>
      <c r="Q405" s="240"/>
      <c r="R405" s="240"/>
      <c r="S405" s="240"/>
      <c r="T405" s="241"/>
      <c r="AT405" s="242" t="s">
        <v>164</v>
      </c>
      <c r="AU405" s="242" t="s">
        <v>85</v>
      </c>
      <c r="AV405" s="11" t="s">
        <v>85</v>
      </c>
      <c r="AW405" s="11" t="s">
        <v>38</v>
      </c>
      <c r="AX405" s="11" t="s">
        <v>75</v>
      </c>
      <c r="AY405" s="242" t="s">
        <v>147</v>
      </c>
    </row>
    <row r="406" s="11" customFormat="1">
      <c r="B406" s="231"/>
      <c r="C406" s="232"/>
      <c r="D406" s="233" t="s">
        <v>164</v>
      </c>
      <c r="E406" s="234" t="s">
        <v>23</v>
      </c>
      <c r="F406" s="235" t="s">
        <v>1556</v>
      </c>
      <c r="G406" s="232"/>
      <c r="H406" s="236">
        <v>0.29999999999999999</v>
      </c>
      <c r="I406" s="237"/>
      <c r="J406" s="232"/>
      <c r="K406" s="232"/>
      <c r="L406" s="238"/>
      <c r="M406" s="239"/>
      <c r="N406" s="240"/>
      <c r="O406" s="240"/>
      <c r="P406" s="240"/>
      <c r="Q406" s="240"/>
      <c r="R406" s="240"/>
      <c r="S406" s="240"/>
      <c r="T406" s="241"/>
      <c r="AT406" s="242" t="s">
        <v>164</v>
      </c>
      <c r="AU406" s="242" t="s">
        <v>85</v>
      </c>
      <c r="AV406" s="11" t="s">
        <v>85</v>
      </c>
      <c r="AW406" s="11" t="s">
        <v>38</v>
      </c>
      <c r="AX406" s="11" t="s">
        <v>75</v>
      </c>
      <c r="AY406" s="242" t="s">
        <v>147</v>
      </c>
    </row>
    <row r="407" s="12" customFormat="1">
      <c r="B407" s="253"/>
      <c r="C407" s="254"/>
      <c r="D407" s="233" t="s">
        <v>164</v>
      </c>
      <c r="E407" s="255" t="s">
        <v>23</v>
      </c>
      <c r="F407" s="256" t="s">
        <v>314</v>
      </c>
      <c r="G407" s="254"/>
      <c r="H407" s="257">
        <v>1.3</v>
      </c>
      <c r="I407" s="258"/>
      <c r="J407" s="254"/>
      <c r="K407" s="254"/>
      <c r="L407" s="259"/>
      <c r="M407" s="260"/>
      <c r="N407" s="261"/>
      <c r="O407" s="261"/>
      <c r="P407" s="261"/>
      <c r="Q407" s="261"/>
      <c r="R407" s="261"/>
      <c r="S407" s="261"/>
      <c r="T407" s="262"/>
      <c r="AT407" s="263" t="s">
        <v>164</v>
      </c>
      <c r="AU407" s="263" t="s">
        <v>85</v>
      </c>
      <c r="AV407" s="12" t="s">
        <v>155</v>
      </c>
      <c r="AW407" s="12" t="s">
        <v>38</v>
      </c>
      <c r="AX407" s="12" t="s">
        <v>83</v>
      </c>
      <c r="AY407" s="263" t="s">
        <v>147</v>
      </c>
    </row>
    <row r="408" s="1" customFormat="1" ht="25.5" customHeight="1">
      <c r="B408" s="44"/>
      <c r="C408" s="219" t="s">
        <v>1557</v>
      </c>
      <c r="D408" s="219" t="s">
        <v>150</v>
      </c>
      <c r="E408" s="220" t="s">
        <v>1558</v>
      </c>
      <c r="F408" s="221" t="s">
        <v>1559</v>
      </c>
      <c r="G408" s="222" t="s">
        <v>153</v>
      </c>
      <c r="H408" s="223">
        <v>9.3000000000000007</v>
      </c>
      <c r="I408" s="224"/>
      <c r="J408" s="225">
        <f>ROUND(I408*H408,2)</f>
        <v>0</v>
      </c>
      <c r="K408" s="221" t="s">
        <v>154</v>
      </c>
      <c r="L408" s="70"/>
      <c r="M408" s="226" t="s">
        <v>23</v>
      </c>
      <c r="N408" s="227" t="s">
        <v>46</v>
      </c>
      <c r="O408" s="45"/>
      <c r="P408" s="228">
        <f>O408*H408</f>
        <v>0</v>
      </c>
      <c r="Q408" s="228">
        <v>6.9999999999999994E-05</v>
      </c>
      <c r="R408" s="228">
        <f>Q408*H408</f>
        <v>0.00065099999999999999</v>
      </c>
      <c r="S408" s="228">
        <v>0</v>
      </c>
      <c r="T408" s="229">
        <f>S408*H408</f>
        <v>0</v>
      </c>
      <c r="AR408" s="22" t="s">
        <v>220</v>
      </c>
      <c r="AT408" s="22" t="s">
        <v>150</v>
      </c>
      <c r="AU408" s="22" t="s">
        <v>85</v>
      </c>
      <c r="AY408" s="22" t="s">
        <v>147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22" t="s">
        <v>83</v>
      </c>
      <c r="BK408" s="230">
        <f>ROUND(I408*H408,2)</f>
        <v>0</v>
      </c>
      <c r="BL408" s="22" t="s">
        <v>220</v>
      </c>
      <c r="BM408" s="22" t="s">
        <v>1560</v>
      </c>
    </row>
    <row r="409" s="11" customFormat="1">
      <c r="B409" s="231"/>
      <c r="C409" s="232"/>
      <c r="D409" s="233" t="s">
        <v>164</v>
      </c>
      <c r="E409" s="234" t="s">
        <v>23</v>
      </c>
      <c r="F409" s="235" t="s">
        <v>1561</v>
      </c>
      <c r="G409" s="232"/>
      <c r="H409" s="236">
        <v>1.3</v>
      </c>
      <c r="I409" s="237"/>
      <c r="J409" s="232"/>
      <c r="K409" s="232"/>
      <c r="L409" s="238"/>
      <c r="M409" s="239"/>
      <c r="N409" s="240"/>
      <c r="O409" s="240"/>
      <c r="P409" s="240"/>
      <c r="Q409" s="240"/>
      <c r="R409" s="240"/>
      <c r="S409" s="240"/>
      <c r="T409" s="241"/>
      <c r="AT409" s="242" t="s">
        <v>164</v>
      </c>
      <c r="AU409" s="242" t="s">
        <v>85</v>
      </c>
      <c r="AV409" s="11" t="s">
        <v>85</v>
      </c>
      <c r="AW409" s="11" t="s">
        <v>38</v>
      </c>
      <c r="AX409" s="11" t="s">
        <v>75</v>
      </c>
      <c r="AY409" s="242" t="s">
        <v>147</v>
      </c>
    </row>
    <row r="410" s="11" customFormat="1">
      <c r="B410" s="231"/>
      <c r="C410" s="232"/>
      <c r="D410" s="233" t="s">
        <v>164</v>
      </c>
      <c r="E410" s="234" t="s">
        <v>23</v>
      </c>
      <c r="F410" s="235" t="s">
        <v>1562</v>
      </c>
      <c r="G410" s="232"/>
      <c r="H410" s="236">
        <v>8</v>
      </c>
      <c r="I410" s="237"/>
      <c r="J410" s="232"/>
      <c r="K410" s="232"/>
      <c r="L410" s="238"/>
      <c r="M410" s="239"/>
      <c r="N410" s="240"/>
      <c r="O410" s="240"/>
      <c r="P410" s="240"/>
      <c r="Q410" s="240"/>
      <c r="R410" s="240"/>
      <c r="S410" s="240"/>
      <c r="T410" s="241"/>
      <c r="AT410" s="242" t="s">
        <v>164</v>
      </c>
      <c r="AU410" s="242" t="s">
        <v>85</v>
      </c>
      <c r="AV410" s="11" t="s">
        <v>85</v>
      </c>
      <c r="AW410" s="11" t="s">
        <v>38</v>
      </c>
      <c r="AX410" s="11" t="s">
        <v>75</v>
      </c>
      <c r="AY410" s="242" t="s">
        <v>147</v>
      </c>
    </row>
    <row r="411" s="12" customFormat="1">
      <c r="B411" s="253"/>
      <c r="C411" s="254"/>
      <c r="D411" s="233" t="s">
        <v>164</v>
      </c>
      <c r="E411" s="255" t="s">
        <v>23</v>
      </c>
      <c r="F411" s="256" t="s">
        <v>314</v>
      </c>
      <c r="G411" s="254"/>
      <c r="H411" s="257">
        <v>9.3000000000000007</v>
      </c>
      <c r="I411" s="258"/>
      <c r="J411" s="254"/>
      <c r="K411" s="254"/>
      <c r="L411" s="259"/>
      <c r="M411" s="260"/>
      <c r="N411" s="261"/>
      <c r="O411" s="261"/>
      <c r="P411" s="261"/>
      <c r="Q411" s="261"/>
      <c r="R411" s="261"/>
      <c r="S411" s="261"/>
      <c r="T411" s="262"/>
      <c r="AT411" s="263" t="s">
        <v>164</v>
      </c>
      <c r="AU411" s="263" t="s">
        <v>85</v>
      </c>
      <c r="AV411" s="12" t="s">
        <v>155</v>
      </c>
      <c r="AW411" s="12" t="s">
        <v>38</v>
      </c>
      <c r="AX411" s="12" t="s">
        <v>83</v>
      </c>
      <c r="AY411" s="263" t="s">
        <v>147</v>
      </c>
    </row>
    <row r="412" s="1" customFormat="1" ht="25.5" customHeight="1">
      <c r="B412" s="44"/>
      <c r="C412" s="219" t="s">
        <v>1563</v>
      </c>
      <c r="D412" s="219" t="s">
        <v>150</v>
      </c>
      <c r="E412" s="220" t="s">
        <v>1564</v>
      </c>
      <c r="F412" s="221" t="s">
        <v>1565</v>
      </c>
      <c r="G412" s="222" t="s">
        <v>153</v>
      </c>
      <c r="H412" s="223">
        <v>18.600000000000001</v>
      </c>
      <c r="I412" s="224"/>
      <c r="J412" s="225">
        <f>ROUND(I412*H412,2)</f>
        <v>0</v>
      </c>
      <c r="K412" s="221" t="s">
        <v>154</v>
      </c>
      <c r="L412" s="70"/>
      <c r="M412" s="226" t="s">
        <v>23</v>
      </c>
      <c r="N412" s="227" t="s">
        <v>46</v>
      </c>
      <c r="O412" s="45"/>
      <c r="P412" s="228">
        <f>O412*H412</f>
        <v>0</v>
      </c>
      <c r="Q412" s="228">
        <v>0.00013999999999999999</v>
      </c>
      <c r="R412" s="228">
        <f>Q412*H412</f>
        <v>0.002604</v>
      </c>
      <c r="S412" s="228">
        <v>0</v>
      </c>
      <c r="T412" s="229">
        <f>S412*H412</f>
        <v>0</v>
      </c>
      <c r="AR412" s="22" t="s">
        <v>220</v>
      </c>
      <c r="AT412" s="22" t="s">
        <v>150</v>
      </c>
      <c r="AU412" s="22" t="s">
        <v>85</v>
      </c>
      <c r="AY412" s="22" t="s">
        <v>147</v>
      </c>
      <c r="BE412" s="230">
        <f>IF(N412="základní",J412,0)</f>
        <v>0</v>
      </c>
      <c r="BF412" s="230">
        <f>IF(N412="snížená",J412,0)</f>
        <v>0</v>
      </c>
      <c r="BG412" s="230">
        <f>IF(N412="zákl. přenesená",J412,0)</f>
        <v>0</v>
      </c>
      <c r="BH412" s="230">
        <f>IF(N412="sníž. přenesená",J412,0)</f>
        <v>0</v>
      </c>
      <c r="BI412" s="230">
        <f>IF(N412="nulová",J412,0)</f>
        <v>0</v>
      </c>
      <c r="BJ412" s="22" t="s">
        <v>83</v>
      </c>
      <c r="BK412" s="230">
        <f>ROUND(I412*H412,2)</f>
        <v>0</v>
      </c>
      <c r="BL412" s="22" t="s">
        <v>220</v>
      </c>
      <c r="BM412" s="22" t="s">
        <v>1566</v>
      </c>
    </row>
    <row r="413" s="11" customFormat="1">
      <c r="B413" s="231"/>
      <c r="C413" s="232"/>
      <c r="D413" s="233" t="s">
        <v>164</v>
      </c>
      <c r="E413" s="234" t="s">
        <v>23</v>
      </c>
      <c r="F413" s="235" t="s">
        <v>1567</v>
      </c>
      <c r="G413" s="232"/>
      <c r="H413" s="236">
        <v>18.600000000000001</v>
      </c>
      <c r="I413" s="237"/>
      <c r="J413" s="232"/>
      <c r="K413" s="232"/>
      <c r="L413" s="238"/>
      <c r="M413" s="239"/>
      <c r="N413" s="240"/>
      <c r="O413" s="240"/>
      <c r="P413" s="240"/>
      <c r="Q413" s="240"/>
      <c r="R413" s="240"/>
      <c r="S413" s="240"/>
      <c r="T413" s="241"/>
      <c r="AT413" s="242" t="s">
        <v>164</v>
      </c>
      <c r="AU413" s="242" t="s">
        <v>85</v>
      </c>
      <c r="AV413" s="11" t="s">
        <v>85</v>
      </c>
      <c r="AW413" s="11" t="s">
        <v>38</v>
      </c>
      <c r="AX413" s="11" t="s">
        <v>83</v>
      </c>
      <c r="AY413" s="242" t="s">
        <v>147</v>
      </c>
    </row>
    <row r="414" s="1" customFormat="1" ht="16.5" customHeight="1">
      <c r="B414" s="44"/>
      <c r="C414" s="219" t="s">
        <v>1568</v>
      </c>
      <c r="D414" s="219" t="s">
        <v>150</v>
      </c>
      <c r="E414" s="220" t="s">
        <v>1569</v>
      </c>
      <c r="F414" s="221" t="s">
        <v>1570</v>
      </c>
      <c r="G414" s="222" t="s">
        <v>153</v>
      </c>
      <c r="H414" s="223">
        <v>27.899999999999999</v>
      </c>
      <c r="I414" s="224"/>
      <c r="J414" s="225">
        <f>ROUND(I414*H414,2)</f>
        <v>0</v>
      </c>
      <c r="K414" s="221" t="s">
        <v>154</v>
      </c>
      <c r="L414" s="70"/>
      <c r="M414" s="226" t="s">
        <v>23</v>
      </c>
      <c r="N414" s="227" t="s">
        <v>46</v>
      </c>
      <c r="O414" s="45"/>
      <c r="P414" s="228">
        <f>O414*H414</f>
        <v>0</v>
      </c>
      <c r="Q414" s="228">
        <v>0.00023000000000000001</v>
      </c>
      <c r="R414" s="228">
        <f>Q414*H414</f>
        <v>0.006417</v>
      </c>
      <c r="S414" s="228">
        <v>0</v>
      </c>
      <c r="T414" s="229">
        <f>S414*H414</f>
        <v>0</v>
      </c>
      <c r="AR414" s="22" t="s">
        <v>220</v>
      </c>
      <c r="AT414" s="22" t="s">
        <v>150</v>
      </c>
      <c r="AU414" s="22" t="s">
        <v>85</v>
      </c>
      <c r="AY414" s="22" t="s">
        <v>147</v>
      </c>
      <c r="BE414" s="230">
        <f>IF(N414="základní",J414,0)</f>
        <v>0</v>
      </c>
      <c r="BF414" s="230">
        <f>IF(N414="snížená",J414,0)</f>
        <v>0</v>
      </c>
      <c r="BG414" s="230">
        <f>IF(N414="zákl. přenesená",J414,0)</f>
        <v>0</v>
      </c>
      <c r="BH414" s="230">
        <f>IF(N414="sníž. přenesená",J414,0)</f>
        <v>0</v>
      </c>
      <c r="BI414" s="230">
        <f>IF(N414="nulová",J414,0)</f>
        <v>0</v>
      </c>
      <c r="BJ414" s="22" t="s">
        <v>83</v>
      </c>
      <c r="BK414" s="230">
        <f>ROUND(I414*H414,2)</f>
        <v>0</v>
      </c>
      <c r="BL414" s="22" t="s">
        <v>220</v>
      </c>
      <c r="BM414" s="22" t="s">
        <v>1571</v>
      </c>
    </row>
    <row r="415" s="11" customFormat="1">
      <c r="B415" s="231"/>
      <c r="C415" s="232"/>
      <c r="D415" s="233" t="s">
        <v>164</v>
      </c>
      <c r="E415" s="234" t="s">
        <v>23</v>
      </c>
      <c r="F415" s="235" t="s">
        <v>1572</v>
      </c>
      <c r="G415" s="232"/>
      <c r="H415" s="236">
        <v>27.899999999999999</v>
      </c>
      <c r="I415" s="237"/>
      <c r="J415" s="232"/>
      <c r="K415" s="232"/>
      <c r="L415" s="238"/>
      <c r="M415" s="239"/>
      <c r="N415" s="240"/>
      <c r="O415" s="240"/>
      <c r="P415" s="240"/>
      <c r="Q415" s="240"/>
      <c r="R415" s="240"/>
      <c r="S415" s="240"/>
      <c r="T415" s="241"/>
      <c r="AT415" s="242" t="s">
        <v>164</v>
      </c>
      <c r="AU415" s="242" t="s">
        <v>85</v>
      </c>
      <c r="AV415" s="11" t="s">
        <v>85</v>
      </c>
      <c r="AW415" s="11" t="s">
        <v>38</v>
      </c>
      <c r="AX415" s="11" t="s">
        <v>83</v>
      </c>
      <c r="AY415" s="242" t="s">
        <v>147</v>
      </c>
    </row>
    <row r="416" s="10" customFormat="1" ht="29.88" customHeight="1">
      <c r="B416" s="203"/>
      <c r="C416" s="204"/>
      <c r="D416" s="205" t="s">
        <v>74</v>
      </c>
      <c r="E416" s="217" t="s">
        <v>817</v>
      </c>
      <c r="F416" s="217" t="s">
        <v>818</v>
      </c>
      <c r="G416" s="204"/>
      <c r="H416" s="204"/>
      <c r="I416" s="207"/>
      <c r="J416" s="218">
        <f>BK416</f>
        <v>0</v>
      </c>
      <c r="K416" s="204"/>
      <c r="L416" s="209"/>
      <c r="M416" s="210"/>
      <c r="N416" s="211"/>
      <c r="O416" s="211"/>
      <c r="P416" s="212">
        <f>SUM(P417:P423)</f>
        <v>0</v>
      </c>
      <c r="Q416" s="211"/>
      <c r="R416" s="212">
        <f>SUM(R417:R423)</f>
        <v>0.038545199999999995</v>
      </c>
      <c r="S416" s="211"/>
      <c r="T416" s="213">
        <f>SUM(T417:T423)</f>
        <v>0</v>
      </c>
      <c r="AR416" s="214" t="s">
        <v>85</v>
      </c>
      <c r="AT416" s="215" t="s">
        <v>74</v>
      </c>
      <c r="AU416" s="215" t="s">
        <v>83</v>
      </c>
      <c r="AY416" s="214" t="s">
        <v>147</v>
      </c>
      <c r="BK416" s="216">
        <f>SUM(BK417:BK423)</f>
        <v>0</v>
      </c>
    </row>
    <row r="417" s="1" customFormat="1" ht="25.5" customHeight="1">
      <c r="B417" s="44"/>
      <c r="C417" s="219" t="s">
        <v>1573</v>
      </c>
      <c r="D417" s="219" t="s">
        <v>150</v>
      </c>
      <c r="E417" s="220" t="s">
        <v>1574</v>
      </c>
      <c r="F417" s="221" t="s">
        <v>1575</v>
      </c>
      <c r="G417" s="222" t="s">
        <v>295</v>
      </c>
      <c r="H417" s="223">
        <v>1.44</v>
      </c>
      <c r="I417" s="224"/>
      <c r="J417" s="225">
        <f>ROUND(I417*H417,2)</f>
        <v>0</v>
      </c>
      <c r="K417" s="221" t="s">
        <v>154</v>
      </c>
      <c r="L417" s="70"/>
      <c r="M417" s="226" t="s">
        <v>23</v>
      </c>
      <c r="N417" s="227" t="s">
        <v>46</v>
      </c>
      <c r="O417" s="45"/>
      <c r="P417" s="228">
        <f>O417*H417</f>
        <v>0</v>
      </c>
      <c r="Q417" s="228">
        <v>0.00048000000000000001</v>
      </c>
      <c r="R417" s="228">
        <f>Q417*H417</f>
        <v>0.0006912</v>
      </c>
      <c r="S417" s="228">
        <v>0</v>
      </c>
      <c r="T417" s="229">
        <f>S417*H417</f>
        <v>0</v>
      </c>
      <c r="AR417" s="22" t="s">
        <v>220</v>
      </c>
      <c r="AT417" s="22" t="s">
        <v>150</v>
      </c>
      <c r="AU417" s="22" t="s">
        <v>85</v>
      </c>
      <c r="AY417" s="22" t="s">
        <v>147</v>
      </c>
      <c r="BE417" s="230">
        <f>IF(N417="základní",J417,0)</f>
        <v>0</v>
      </c>
      <c r="BF417" s="230">
        <f>IF(N417="snížená",J417,0)</f>
        <v>0</v>
      </c>
      <c r="BG417" s="230">
        <f>IF(N417="zákl. přenesená",J417,0)</f>
        <v>0</v>
      </c>
      <c r="BH417" s="230">
        <f>IF(N417="sníž. přenesená",J417,0)</f>
        <v>0</v>
      </c>
      <c r="BI417" s="230">
        <f>IF(N417="nulová",J417,0)</f>
        <v>0</v>
      </c>
      <c r="BJ417" s="22" t="s">
        <v>83</v>
      </c>
      <c r="BK417" s="230">
        <f>ROUND(I417*H417,2)</f>
        <v>0</v>
      </c>
      <c r="BL417" s="22" t="s">
        <v>220</v>
      </c>
      <c r="BM417" s="22" t="s">
        <v>1576</v>
      </c>
    </row>
    <row r="418" s="1" customFormat="1" ht="16.5" customHeight="1">
      <c r="B418" s="44"/>
      <c r="C418" s="219" t="s">
        <v>1577</v>
      </c>
      <c r="D418" s="219" t="s">
        <v>150</v>
      </c>
      <c r="E418" s="220" t="s">
        <v>830</v>
      </c>
      <c r="F418" s="221" t="s">
        <v>831</v>
      </c>
      <c r="G418" s="222" t="s">
        <v>153</v>
      </c>
      <c r="H418" s="223">
        <v>102.67</v>
      </c>
      <c r="I418" s="224"/>
      <c r="J418" s="225">
        <f>ROUND(I418*H418,2)</f>
        <v>0</v>
      </c>
      <c r="K418" s="221" t="s">
        <v>154</v>
      </c>
      <c r="L418" s="70"/>
      <c r="M418" s="226" t="s">
        <v>23</v>
      </c>
      <c r="N418" s="227" t="s">
        <v>46</v>
      </c>
      <c r="O418" s="45"/>
      <c r="P418" s="228">
        <f>O418*H418</f>
        <v>0</v>
      </c>
      <c r="Q418" s="228">
        <v>0.00020000000000000001</v>
      </c>
      <c r="R418" s="228">
        <f>Q418*H418</f>
        <v>0.020534</v>
      </c>
      <c r="S418" s="228">
        <v>0</v>
      </c>
      <c r="T418" s="229">
        <f>S418*H418</f>
        <v>0</v>
      </c>
      <c r="AR418" s="22" t="s">
        <v>220</v>
      </c>
      <c r="AT418" s="22" t="s">
        <v>150</v>
      </c>
      <c r="AU418" s="22" t="s">
        <v>85</v>
      </c>
      <c r="AY418" s="22" t="s">
        <v>147</v>
      </c>
      <c r="BE418" s="230">
        <f>IF(N418="základní",J418,0)</f>
        <v>0</v>
      </c>
      <c r="BF418" s="230">
        <f>IF(N418="snížená",J418,0)</f>
        <v>0</v>
      </c>
      <c r="BG418" s="230">
        <f>IF(N418="zákl. přenesená",J418,0)</f>
        <v>0</v>
      </c>
      <c r="BH418" s="230">
        <f>IF(N418="sníž. přenesená",J418,0)</f>
        <v>0</v>
      </c>
      <c r="BI418" s="230">
        <f>IF(N418="nulová",J418,0)</f>
        <v>0</v>
      </c>
      <c r="BJ418" s="22" t="s">
        <v>83</v>
      </c>
      <c r="BK418" s="230">
        <f>ROUND(I418*H418,2)</f>
        <v>0</v>
      </c>
      <c r="BL418" s="22" t="s">
        <v>220</v>
      </c>
      <c r="BM418" s="22" t="s">
        <v>1578</v>
      </c>
    </row>
    <row r="419" s="1" customFormat="1" ht="25.5" customHeight="1">
      <c r="B419" s="44"/>
      <c r="C419" s="219" t="s">
        <v>1579</v>
      </c>
      <c r="D419" s="219" t="s">
        <v>150</v>
      </c>
      <c r="E419" s="220" t="s">
        <v>1580</v>
      </c>
      <c r="F419" s="221" t="s">
        <v>1581</v>
      </c>
      <c r="G419" s="222" t="s">
        <v>153</v>
      </c>
      <c r="H419" s="223">
        <v>1.44</v>
      </c>
      <c r="I419" s="224"/>
      <c r="J419" s="225">
        <f>ROUND(I419*H419,2)</f>
        <v>0</v>
      </c>
      <c r="K419" s="221" t="s">
        <v>154</v>
      </c>
      <c r="L419" s="70"/>
      <c r="M419" s="226" t="s">
        <v>23</v>
      </c>
      <c r="N419" s="227" t="s">
        <v>46</v>
      </c>
      <c r="O419" s="45"/>
      <c r="P419" s="228">
        <f>O419*H419</f>
        <v>0</v>
      </c>
      <c r="Q419" s="228">
        <v>0.00020000000000000001</v>
      </c>
      <c r="R419" s="228">
        <f>Q419*H419</f>
        <v>0.00028800000000000001</v>
      </c>
      <c r="S419" s="228">
        <v>0</v>
      </c>
      <c r="T419" s="229">
        <f>S419*H419</f>
        <v>0</v>
      </c>
      <c r="AR419" s="22" t="s">
        <v>220</v>
      </c>
      <c r="AT419" s="22" t="s">
        <v>150</v>
      </c>
      <c r="AU419" s="22" t="s">
        <v>85</v>
      </c>
      <c r="AY419" s="22" t="s">
        <v>147</v>
      </c>
      <c r="BE419" s="230">
        <f>IF(N419="základní",J419,0)</f>
        <v>0</v>
      </c>
      <c r="BF419" s="230">
        <f>IF(N419="snížená",J419,0)</f>
        <v>0</v>
      </c>
      <c r="BG419" s="230">
        <f>IF(N419="zákl. přenesená",J419,0)</f>
        <v>0</v>
      </c>
      <c r="BH419" s="230">
        <f>IF(N419="sníž. přenesená",J419,0)</f>
        <v>0</v>
      </c>
      <c r="BI419" s="230">
        <f>IF(N419="nulová",J419,0)</f>
        <v>0</v>
      </c>
      <c r="BJ419" s="22" t="s">
        <v>83</v>
      </c>
      <c r="BK419" s="230">
        <f>ROUND(I419*H419,2)</f>
        <v>0</v>
      </c>
      <c r="BL419" s="22" t="s">
        <v>220</v>
      </c>
      <c r="BM419" s="22" t="s">
        <v>1582</v>
      </c>
    </row>
    <row r="420" s="1" customFormat="1" ht="25.5" customHeight="1">
      <c r="B420" s="44"/>
      <c r="C420" s="219" t="s">
        <v>1583</v>
      </c>
      <c r="D420" s="219" t="s">
        <v>150</v>
      </c>
      <c r="E420" s="220" t="s">
        <v>1584</v>
      </c>
      <c r="F420" s="221" t="s">
        <v>1585</v>
      </c>
      <c r="G420" s="222" t="s">
        <v>153</v>
      </c>
      <c r="H420" s="223">
        <v>102.67</v>
      </c>
      <c r="I420" s="224"/>
      <c r="J420" s="225">
        <f>ROUND(I420*H420,2)</f>
        <v>0</v>
      </c>
      <c r="K420" s="221" t="s">
        <v>154</v>
      </c>
      <c r="L420" s="70"/>
      <c r="M420" s="226" t="s">
        <v>23</v>
      </c>
      <c r="N420" s="227" t="s">
        <v>46</v>
      </c>
      <c r="O420" s="45"/>
      <c r="P420" s="228">
        <f>O420*H420</f>
        <v>0</v>
      </c>
      <c r="Q420" s="228">
        <v>0.00016000000000000001</v>
      </c>
      <c r="R420" s="228">
        <f>Q420*H420</f>
        <v>0.016427200000000003</v>
      </c>
      <c r="S420" s="228">
        <v>0</v>
      </c>
      <c r="T420" s="229">
        <f>S420*H420</f>
        <v>0</v>
      </c>
      <c r="AR420" s="22" t="s">
        <v>220</v>
      </c>
      <c r="AT420" s="22" t="s">
        <v>150</v>
      </c>
      <c r="AU420" s="22" t="s">
        <v>85</v>
      </c>
      <c r="AY420" s="22" t="s">
        <v>147</v>
      </c>
      <c r="BE420" s="230">
        <f>IF(N420="základní",J420,0)</f>
        <v>0</v>
      </c>
      <c r="BF420" s="230">
        <f>IF(N420="snížená",J420,0)</f>
        <v>0</v>
      </c>
      <c r="BG420" s="230">
        <f>IF(N420="zákl. přenesená",J420,0)</f>
        <v>0</v>
      </c>
      <c r="BH420" s="230">
        <f>IF(N420="sníž. přenesená",J420,0)</f>
        <v>0</v>
      </c>
      <c r="BI420" s="230">
        <f>IF(N420="nulová",J420,0)</f>
        <v>0</v>
      </c>
      <c r="BJ420" s="22" t="s">
        <v>83</v>
      </c>
      <c r="BK420" s="230">
        <f>ROUND(I420*H420,2)</f>
        <v>0</v>
      </c>
      <c r="BL420" s="22" t="s">
        <v>220</v>
      </c>
      <c r="BM420" s="22" t="s">
        <v>1586</v>
      </c>
    </row>
    <row r="421" s="1" customFormat="1" ht="38.25" customHeight="1">
      <c r="B421" s="44"/>
      <c r="C421" s="219" t="s">
        <v>1587</v>
      </c>
      <c r="D421" s="219" t="s">
        <v>150</v>
      </c>
      <c r="E421" s="220" t="s">
        <v>1588</v>
      </c>
      <c r="F421" s="221" t="s">
        <v>1589</v>
      </c>
      <c r="G421" s="222" t="s">
        <v>153</v>
      </c>
      <c r="H421" s="223">
        <v>1.44</v>
      </c>
      <c r="I421" s="224"/>
      <c r="J421" s="225">
        <f>ROUND(I421*H421,2)</f>
        <v>0</v>
      </c>
      <c r="K421" s="221" t="s">
        <v>154</v>
      </c>
      <c r="L421" s="70"/>
      <c r="M421" s="226" t="s">
        <v>23</v>
      </c>
      <c r="N421" s="227" t="s">
        <v>46</v>
      </c>
      <c r="O421" s="45"/>
      <c r="P421" s="228">
        <f>O421*H421</f>
        <v>0</v>
      </c>
      <c r="Q421" s="228">
        <v>0.00016000000000000001</v>
      </c>
      <c r="R421" s="228">
        <f>Q421*H421</f>
        <v>0.00023040000000000002</v>
      </c>
      <c r="S421" s="228">
        <v>0</v>
      </c>
      <c r="T421" s="229">
        <f>S421*H421</f>
        <v>0</v>
      </c>
      <c r="AR421" s="22" t="s">
        <v>220</v>
      </c>
      <c r="AT421" s="22" t="s">
        <v>150</v>
      </c>
      <c r="AU421" s="22" t="s">
        <v>85</v>
      </c>
      <c r="AY421" s="22" t="s">
        <v>147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22" t="s">
        <v>83</v>
      </c>
      <c r="BK421" s="230">
        <f>ROUND(I421*H421,2)</f>
        <v>0</v>
      </c>
      <c r="BL421" s="22" t="s">
        <v>220</v>
      </c>
      <c r="BM421" s="22" t="s">
        <v>1590</v>
      </c>
    </row>
    <row r="422" s="1" customFormat="1" ht="38.25" customHeight="1">
      <c r="B422" s="44"/>
      <c r="C422" s="219" t="s">
        <v>1591</v>
      </c>
      <c r="D422" s="219" t="s">
        <v>150</v>
      </c>
      <c r="E422" s="220" t="s">
        <v>1592</v>
      </c>
      <c r="F422" s="221" t="s">
        <v>1593</v>
      </c>
      <c r="G422" s="222" t="s">
        <v>153</v>
      </c>
      <c r="H422" s="223">
        <v>1.44</v>
      </c>
      <c r="I422" s="224"/>
      <c r="J422" s="225">
        <f>ROUND(I422*H422,2)</f>
        <v>0</v>
      </c>
      <c r="K422" s="221" t="s">
        <v>154</v>
      </c>
      <c r="L422" s="70"/>
      <c r="M422" s="226" t="s">
        <v>23</v>
      </c>
      <c r="N422" s="227" t="s">
        <v>46</v>
      </c>
      <c r="O422" s="45"/>
      <c r="P422" s="228">
        <f>O422*H422</f>
        <v>0</v>
      </c>
      <c r="Q422" s="228">
        <v>0</v>
      </c>
      <c r="R422" s="228">
        <f>Q422*H422</f>
        <v>0</v>
      </c>
      <c r="S422" s="228">
        <v>0</v>
      </c>
      <c r="T422" s="229">
        <f>S422*H422</f>
        <v>0</v>
      </c>
      <c r="AR422" s="22" t="s">
        <v>220</v>
      </c>
      <c r="AT422" s="22" t="s">
        <v>150</v>
      </c>
      <c r="AU422" s="22" t="s">
        <v>85</v>
      </c>
      <c r="AY422" s="22" t="s">
        <v>147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22" t="s">
        <v>83</v>
      </c>
      <c r="BK422" s="230">
        <f>ROUND(I422*H422,2)</f>
        <v>0</v>
      </c>
      <c r="BL422" s="22" t="s">
        <v>220</v>
      </c>
      <c r="BM422" s="22" t="s">
        <v>1594</v>
      </c>
    </row>
    <row r="423" s="1" customFormat="1" ht="38.25" customHeight="1">
      <c r="B423" s="44"/>
      <c r="C423" s="219" t="s">
        <v>1595</v>
      </c>
      <c r="D423" s="219" t="s">
        <v>150</v>
      </c>
      <c r="E423" s="220" t="s">
        <v>1596</v>
      </c>
      <c r="F423" s="221" t="s">
        <v>1597</v>
      </c>
      <c r="G423" s="222" t="s">
        <v>153</v>
      </c>
      <c r="H423" s="223">
        <v>1.44</v>
      </c>
      <c r="I423" s="224"/>
      <c r="J423" s="225">
        <f>ROUND(I423*H423,2)</f>
        <v>0</v>
      </c>
      <c r="K423" s="221" t="s">
        <v>154</v>
      </c>
      <c r="L423" s="70"/>
      <c r="M423" s="226" t="s">
        <v>23</v>
      </c>
      <c r="N423" s="227" t="s">
        <v>46</v>
      </c>
      <c r="O423" s="45"/>
      <c r="P423" s="228">
        <f>O423*H423</f>
        <v>0</v>
      </c>
      <c r="Q423" s="228">
        <v>0.00025999999999999998</v>
      </c>
      <c r="R423" s="228">
        <f>Q423*H423</f>
        <v>0.00037439999999999994</v>
      </c>
      <c r="S423" s="228">
        <v>0</v>
      </c>
      <c r="T423" s="229">
        <f>S423*H423</f>
        <v>0</v>
      </c>
      <c r="AR423" s="22" t="s">
        <v>220</v>
      </c>
      <c r="AT423" s="22" t="s">
        <v>150</v>
      </c>
      <c r="AU423" s="22" t="s">
        <v>85</v>
      </c>
      <c r="AY423" s="22" t="s">
        <v>147</v>
      </c>
      <c r="BE423" s="230">
        <f>IF(N423="základní",J423,0)</f>
        <v>0</v>
      </c>
      <c r="BF423" s="230">
        <f>IF(N423="snížená",J423,0)</f>
        <v>0</v>
      </c>
      <c r="BG423" s="230">
        <f>IF(N423="zákl. přenesená",J423,0)</f>
        <v>0</v>
      </c>
      <c r="BH423" s="230">
        <f>IF(N423="sníž. přenesená",J423,0)</f>
        <v>0</v>
      </c>
      <c r="BI423" s="230">
        <f>IF(N423="nulová",J423,0)</f>
        <v>0</v>
      </c>
      <c r="BJ423" s="22" t="s">
        <v>83</v>
      </c>
      <c r="BK423" s="230">
        <f>ROUND(I423*H423,2)</f>
        <v>0</v>
      </c>
      <c r="BL423" s="22" t="s">
        <v>220</v>
      </c>
      <c r="BM423" s="22" t="s">
        <v>1598</v>
      </c>
    </row>
    <row r="424" s="10" customFormat="1" ht="29.88" customHeight="1">
      <c r="B424" s="203"/>
      <c r="C424" s="204"/>
      <c r="D424" s="205" t="s">
        <v>74</v>
      </c>
      <c r="E424" s="217" t="s">
        <v>1599</v>
      </c>
      <c r="F424" s="217" t="s">
        <v>1600</v>
      </c>
      <c r="G424" s="204"/>
      <c r="H424" s="204"/>
      <c r="I424" s="207"/>
      <c r="J424" s="218">
        <f>BK424</f>
        <v>0</v>
      </c>
      <c r="K424" s="204"/>
      <c r="L424" s="209"/>
      <c r="M424" s="210"/>
      <c r="N424" s="211"/>
      <c r="O424" s="211"/>
      <c r="P424" s="212">
        <f>SUM(P425:P426)</f>
        <v>0</v>
      </c>
      <c r="Q424" s="211"/>
      <c r="R424" s="212">
        <f>SUM(R425:R426)</f>
        <v>0.032239999999999998</v>
      </c>
      <c r="S424" s="211"/>
      <c r="T424" s="213">
        <f>SUM(T425:T426)</f>
        <v>0</v>
      </c>
      <c r="AR424" s="214" t="s">
        <v>85</v>
      </c>
      <c r="AT424" s="215" t="s">
        <v>74</v>
      </c>
      <c r="AU424" s="215" t="s">
        <v>83</v>
      </c>
      <c r="AY424" s="214" t="s">
        <v>147</v>
      </c>
      <c r="BK424" s="216">
        <f>SUM(BK425:BK426)</f>
        <v>0</v>
      </c>
    </row>
    <row r="425" s="1" customFormat="1" ht="25.5" customHeight="1">
      <c r="B425" s="44"/>
      <c r="C425" s="219" t="s">
        <v>1601</v>
      </c>
      <c r="D425" s="219" t="s">
        <v>150</v>
      </c>
      <c r="E425" s="220" t="s">
        <v>1602</v>
      </c>
      <c r="F425" s="221" t="s">
        <v>1603</v>
      </c>
      <c r="G425" s="222" t="s">
        <v>153</v>
      </c>
      <c r="H425" s="223">
        <v>8</v>
      </c>
      <c r="I425" s="224"/>
      <c r="J425" s="225">
        <f>ROUND(I425*H425,2)</f>
        <v>0</v>
      </c>
      <c r="K425" s="221" t="s">
        <v>23</v>
      </c>
      <c r="L425" s="70"/>
      <c r="M425" s="226" t="s">
        <v>23</v>
      </c>
      <c r="N425" s="227" t="s">
        <v>46</v>
      </c>
      <c r="O425" s="45"/>
      <c r="P425" s="228">
        <f>O425*H425</f>
        <v>0</v>
      </c>
      <c r="Q425" s="228">
        <v>0.0040299999999999997</v>
      </c>
      <c r="R425" s="228">
        <f>Q425*H425</f>
        <v>0.032239999999999998</v>
      </c>
      <c r="S425" s="228">
        <v>0</v>
      </c>
      <c r="T425" s="229">
        <f>S425*H425</f>
        <v>0</v>
      </c>
      <c r="AR425" s="22" t="s">
        <v>220</v>
      </c>
      <c r="AT425" s="22" t="s">
        <v>150</v>
      </c>
      <c r="AU425" s="22" t="s">
        <v>85</v>
      </c>
      <c r="AY425" s="22" t="s">
        <v>147</v>
      </c>
      <c r="BE425" s="230">
        <f>IF(N425="základní",J425,0)</f>
        <v>0</v>
      </c>
      <c r="BF425" s="230">
        <f>IF(N425="snížená",J425,0)</f>
        <v>0</v>
      </c>
      <c r="BG425" s="230">
        <f>IF(N425="zákl. přenesená",J425,0)</f>
        <v>0</v>
      </c>
      <c r="BH425" s="230">
        <f>IF(N425="sníž. přenesená",J425,0)</f>
        <v>0</v>
      </c>
      <c r="BI425" s="230">
        <f>IF(N425="nulová",J425,0)</f>
        <v>0</v>
      </c>
      <c r="BJ425" s="22" t="s">
        <v>83</v>
      </c>
      <c r="BK425" s="230">
        <f>ROUND(I425*H425,2)</f>
        <v>0</v>
      </c>
      <c r="BL425" s="22" t="s">
        <v>220</v>
      </c>
      <c r="BM425" s="22" t="s">
        <v>1604</v>
      </c>
    </row>
    <row r="426" s="11" customFormat="1">
      <c r="B426" s="231"/>
      <c r="C426" s="232"/>
      <c r="D426" s="233" t="s">
        <v>164</v>
      </c>
      <c r="E426" s="234" t="s">
        <v>23</v>
      </c>
      <c r="F426" s="235" t="s">
        <v>1605</v>
      </c>
      <c r="G426" s="232"/>
      <c r="H426" s="236">
        <v>8</v>
      </c>
      <c r="I426" s="237"/>
      <c r="J426" s="232"/>
      <c r="K426" s="232"/>
      <c r="L426" s="238"/>
      <c r="M426" s="268"/>
      <c r="N426" s="269"/>
      <c r="O426" s="269"/>
      <c r="P426" s="269"/>
      <c r="Q426" s="269"/>
      <c r="R426" s="269"/>
      <c r="S426" s="269"/>
      <c r="T426" s="270"/>
      <c r="AT426" s="242" t="s">
        <v>164</v>
      </c>
      <c r="AU426" s="242" t="s">
        <v>85</v>
      </c>
      <c r="AV426" s="11" t="s">
        <v>85</v>
      </c>
      <c r="AW426" s="11" t="s">
        <v>38</v>
      </c>
      <c r="AX426" s="11" t="s">
        <v>83</v>
      </c>
      <c r="AY426" s="242" t="s">
        <v>147</v>
      </c>
    </row>
    <row r="427" s="1" customFormat="1" ht="6.96" customHeight="1">
      <c r="B427" s="65"/>
      <c r="C427" s="66"/>
      <c r="D427" s="66"/>
      <c r="E427" s="66"/>
      <c r="F427" s="66"/>
      <c r="G427" s="66"/>
      <c r="H427" s="66"/>
      <c r="I427" s="164"/>
      <c r="J427" s="66"/>
      <c r="K427" s="66"/>
      <c r="L427" s="70"/>
    </row>
  </sheetData>
  <sheetProtection sheet="1" autoFilter="0" formatColumns="0" formatRows="0" objects="1" scenarios="1" spinCount="100000" saltValue="/AEidfRYw49hyPeyYTBPGlqUJrs45Rg08AkgWpbUOeloc9I+Ry0HvrzAXJwR3a/9ihQfIdf2NGg28qgGzu7h7w==" hashValue="1ayFO/EVgkY2RxuatoyaK7k+PW0Efgiku+GvTqjDzGmzHQzlbxCG/f+tmtprk8BPsV+K+a0MvsL1OY6r+SBiGg==" algorithmName="SHA-512" password="CC35"/>
  <autoFilter ref="C96:K426"/>
  <mergeCells count="10">
    <mergeCell ref="E7:H7"/>
    <mergeCell ref="E9:H9"/>
    <mergeCell ref="E24:H24"/>
    <mergeCell ref="E45:H45"/>
    <mergeCell ref="E47:H47"/>
    <mergeCell ref="J51:J52"/>
    <mergeCell ref="E87:H87"/>
    <mergeCell ref="E89:H89"/>
    <mergeCell ref="G1:H1"/>
    <mergeCell ref="L2:V2"/>
  </mergeCells>
  <hyperlinks>
    <hyperlink ref="F1:G1" location="C2" display="1) Krycí list soupisu"/>
    <hyperlink ref="G1:H1" location="C54" display="2) Rekapitulace"/>
    <hyperlink ref="J1" location="C9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95</v>
      </c>
      <c r="G1" s="137" t="s">
        <v>96</v>
      </c>
      <c r="H1" s="137"/>
      <c r="I1" s="138"/>
      <c r="J1" s="137" t="s">
        <v>97</v>
      </c>
      <c r="K1" s="136" t="s">
        <v>98</v>
      </c>
      <c r="L1" s="137" t="s">
        <v>99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94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85</v>
      </c>
    </row>
    <row r="4" ht="36.96" customHeight="1">
      <c r="B4" s="26"/>
      <c r="C4" s="27"/>
      <c r="D4" s="28" t="s">
        <v>100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Bytový dům ul. Míru č.p. 14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101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1606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23</v>
      </c>
      <c r="K11" s="49"/>
    </row>
    <row r="12" s="1" customFormat="1" ht="14.4" customHeight="1">
      <c r="B12" s="44"/>
      <c r="C12" s="45"/>
      <c r="D12" s="38" t="s">
        <v>24</v>
      </c>
      <c r="E12" s="45"/>
      <c r="F12" s="33" t="s">
        <v>25</v>
      </c>
      <c r="G12" s="45"/>
      <c r="H12" s="45"/>
      <c r="I12" s="144" t="s">
        <v>26</v>
      </c>
      <c r="J12" s="145" t="str">
        <f>'Rekapitulace stavby'!AN8</f>
        <v>4. 3. 2018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28</v>
      </c>
      <c r="E14" s="45"/>
      <c r="F14" s="45"/>
      <c r="G14" s="45"/>
      <c r="H14" s="45"/>
      <c r="I14" s="144" t="s">
        <v>29</v>
      </c>
      <c r="J14" s="33" t="s">
        <v>30</v>
      </c>
      <c r="K14" s="49"/>
    </row>
    <row r="15" s="1" customFormat="1" ht="18" customHeight="1">
      <c r="B15" s="44"/>
      <c r="C15" s="45"/>
      <c r="D15" s="45"/>
      <c r="E15" s="33" t="s">
        <v>31</v>
      </c>
      <c r="F15" s="45"/>
      <c r="G15" s="45"/>
      <c r="H15" s="45"/>
      <c r="I15" s="144" t="s">
        <v>32</v>
      </c>
      <c r="J15" s="33" t="s">
        <v>23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33</v>
      </c>
      <c r="E17" s="45"/>
      <c r="F17" s="45"/>
      <c r="G17" s="45"/>
      <c r="H17" s="45"/>
      <c r="I17" s="144" t="s">
        <v>29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32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35</v>
      </c>
      <c r="E20" s="45"/>
      <c r="F20" s="45"/>
      <c r="G20" s="45"/>
      <c r="H20" s="45"/>
      <c r="I20" s="144" t="s">
        <v>29</v>
      </c>
      <c r="J20" s="33" t="s">
        <v>36</v>
      </c>
      <c r="K20" s="49"/>
    </row>
    <row r="21" s="1" customFormat="1" ht="18" customHeight="1">
      <c r="B21" s="44"/>
      <c r="C21" s="45"/>
      <c r="D21" s="45"/>
      <c r="E21" s="33" t="s">
        <v>37</v>
      </c>
      <c r="F21" s="45"/>
      <c r="G21" s="45"/>
      <c r="H21" s="45"/>
      <c r="I21" s="144" t="s">
        <v>32</v>
      </c>
      <c r="J21" s="33" t="s">
        <v>23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39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23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41</v>
      </c>
      <c r="E27" s="45"/>
      <c r="F27" s="45"/>
      <c r="G27" s="45"/>
      <c r="H27" s="45"/>
      <c r="I27" s="142"/>
      <c r="J27" s="153">
        <f>ROUND(J79,2)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43</v>
      </c>
      <c r="G29" s="45"/>
      <c r="H29" s="45"/>
      <c r="I29" s="154" t="s">
        <v>42</v>
      </c>
      <c r="J29" s="50" t="s">
        <v>44</v>
      </c>
      <c r="K29" s="49"/>
    </row>
    <row r="30" s="1" customFormat="1" ht="14.4" customHeight="1">
      <c r="B30" s="44"/>
      <c r="C30" s="45"/>
      <c r="D30" s="53" t="s">
        <v>45</v>
      </c>
      <c r="E30" s="53" t="s">
        <v>46</v>
      </c>
      <c r="F30" s="155">
        <f>ROUND(SUM(BE79:BE92), 2)</f>
        <v>0</v>
      </c>
      <c r="G30" s="45"/>
      <c r="H30" s="45"/>
      <c r="I30" s="156">
        <v>0.20999999999999999</v>
      </c>
      <c r="J30" s="155">
        <f>ROUND(ROUND((SUM(BE79:BE92)), 2)*I30, 2)</f>
        <v>0</v>
      </c>
      <c r="K30" s="49"/>
    </row>
    <row r="31" s="1" customFormat="1" ht="14.4" customHeight="1">
      <c r="B31" s="44"/>
      <c r="C31" s="45"/>
      <c r="D31" s="45"/>
      <c r="E31" s="53" t="s">
        <v>47</v>
      </c>
      <c r="F31" s="155">
        <f>ROUND(SUM(BF79:BF92), 2)</f>
        <v>0</v>
      </c>
      <c r="G31" s="45"/>
      <c r="H31" s="45"/>
      <c r="I31" s="156">
        <v>0.14999999999999999</v>
      </c>
      <c r="J31" s="155">
        <f>ROUND(ROUND((SUM(BF79:BF92)),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48</v>
      </c>
      <c r="F32" s="155">
        <f>ROUND(SUM(BG79:BG92),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49</v>
      </c>
      <c r="F33" s="155">
        <f>ROUND(SUM(BH79:BH92),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50</v>
      </c>
      <c r="F34" s="155">
        <f>ROUND(SUM(BI79:BI92),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51</v>
      </c>
      <c r="E36" s="96"/>
      <c r="F36" s="96"/>
      <c r="G36" s="159" t="s">
        <v>52</v>
      </c>
      <c r="H36" s="160" t="s">
        <v>53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103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Bytový dům ul. Míru č.p. 14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101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04 - Vedlejší rozpočtové náklady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24</v>
      </c>
      <c r="D49" s="45"/>
      <c r="E49" s="45"/>
      <c r="F49" s="33" t="str">
        <f>F12</f>
        <v>Obec Třinec</v>
      </c>
      <c r="G49" s="45"/>
      <c r="H49" s="45"/>
      <c r="I49" s="144" t="s">
        <v>26</v>
      </c>
      <c r="J49" s="145" t="str">
        <f>IF(J12="","",J12)</f>
        <v>4. 3. 2018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28</v>
      </c>
      <c r="D51" s="45"/>
      <c r="E51" s="45"/>
      <c r="F51" s="33" t="str">
        <f>E15</f>
        <v>Město Třinec</v>
      </c>
      <c r="G51" s="45"/>
      <c r="H51" s="45"/>
      <c r="I51" s="144" t="s">
        <v>35</v>
      </c>
      <c r="J51" s="42" t="str">
        <f>E21</f>
        <v>Projekční kancelář lay-out s.r.o.</v>
      </c>
      <c r="K51" s="49"/>
    </row>
    <row r="52" s="1" customFormat="1" ht="14.4" customHeight="1">
      <c r="B52" s="44"/>
      <c r="C52" s="38" t="s">
        <v>33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104</v>
      </c>
      <c r="D54" s="157"/>
      <c r="E54" s="157"/>
      <c r="F54" s="157"/>
      <c r="G54" s="157"/>
      <c r="H54" s="157"/>
      <c r="I54" s="171"/>
      <c r="J54" s="172" t="s">
        <v>105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106</v>
      </c>
      <c r="D56" s="45"/>
      <c r="E56" s="45"/>
      <c r="F56" s="45"/>
      <c r="G56" s="45"/>
      <c r="H56" s="45"/>
      <c r="I56" s="142"/>
      <c r="J56" s="153">
        <f>J79</f>
        <v>0</v>
      </c>
      <c r="K56" s="49"/>
      <c r="AU56" s="22" t="s">
        <v>107</v>
      </c>
    </row>
    <row r="57" s="7" customFormat="1" ht="24.96" customHeight="1">
      <c r="B57" s="175"/>
      <c r="C57" s="176"/>
      <c r="D57" s="177" t="s">
        <v>128</v>
      </c>
      <c r="E57" s="178"/>
      <c r="F57" s="178"/>
      <c r="G57" s="178"/>
      <c r="H57" s="178"/>
      <c r="I57" s="179"/>
      <c r="J57" s="180">
        <f>J80</f>
        <v>0</v>
      </c>
      <c r="K57" s="181"/>
    </row>
    <row r="58" s="8" customFormat="1" ht="19.92" customHeight="1">
      <c r="B58" s="182"/>
      <c r="C58" s="183"/>
      <c r="D58" s="184" t="s">
        <v>1607</v>
      </c>
      <c r="E58" s="185"/>
      <c r="F58" s="185"/>
      <c r="G58" s="185"/>
      <c r="H58" s="185"/>
      <c r="I58" s="186"/>
      <c r="J58" s="187">
        <f>J81</f>
        <v>0</v>
      </c>
      <c r="K58" s="188"/>
    </row>
    <row r="59" s="8" customFormat="1" ht="19.92" customHeight="1">
      <c r="B59" s="182"/>
      <c r="C59" s="183"/>
      <c r="D59" s="184" t="s">
        <v>1608</v>
      </c>
      <c r="E59" s="185"/>
      <c r="F59" s="185"/>
      <c r="G59" s="185"/>
      <c r="H59" s="185"/>
      <c r="I59" s="186"/>
      <c r="J59" s="187">
        <f>J91</f>
        <v>0</v>
      </c>
      <c r="K59" s="188"/>
    </row>
    <row r="60" s="1" customFormat="1" ht="21.84" customHeight="1">
      <c r="B60" s="44"/>
      <c r="C60" s="45"/>
      <c r="D60" s="45"/>
      <c r="E60" s="45"/>
      <c r="F60" s="45"/>
      <c r="G60" s="45"/>
      <c r="H60" s="45"/>
      <c r="I60" s="142"/>
      <c r="J60" s="45"/>
      <c r="K60" s="49"/>
    </row>
    <row r="61" s="1" customFormat="1" ht="6.96" customHeight="1">
      <c r="B61" s="65"/>
      <c r="C61" s="66"/>
      <c r="D61" s="66"/>
      <c r="E61" s="66"/>
      <c r="F61" s="66"/>
      <c r="G61" s="66"/>
      <c r="H61" s="66"/>
      <c r="I61" s="164"/>
      <c r="J61" s="66"/>
      <c r="K61" s="67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67"/>
      <c r="J65" s="69"/>
      <c r="K65" s="69"/>
      <c r="L65" s="70"/>
    </row>
    <row r="66" s="1" customFormat="1" ht="36.96" customHeight="1">
      <c r="B66" s="44"/>
      <c r="C66" s="71" t="s">
        <v>131</v>
      </c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6.96" customHeight="1">
      <c r="B67" s="44"/>
      <c r="C67" s="72"/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14.4" customHeight="1">
      <c r="B68" s="44"/>
      <c r="C68" s="74" t="s">
        <v>18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6.5" customHeight="1">
      <c r="B69" s="44"/>
      <c r="C69" s="72"/>
      <c r="D69" s="72"/>
      <c r="E69" s="190" t="str">
        <f>E7</f>
        <v>Bytový dům ul. Míru č.p. 14</v>
      </c>
      <c r="F69" s="74"/>
      <c r="G69" s="74"/>
      <c r="H69" s="74"/>
      <c r="I69" s="189"/>
      <c r="J69" s="72"/>
      <c r="K69" s="72"/>
      <c r="L69" s="70"/>
    </row>
    <row r="70" s="1" customFormat="1" ht="14.4" customHeight="1">
      <c r="B70" s="44"/>
      <c r="C70" s="74" t="s">
        <v>101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7.25" customHeight="1">
      <c r="B71" s="44"/>
      <c r="C71" s="72"/>
      <c r="D71" s="72"/>
      <c r="E71" s="80" t="str">
        <f>E9</f>
        <v>04 - Vedlejší rozpočtové náklady</v>
      </c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8" customHeight="1">
      <c r="B73" s="44"/>
      <c r="C73" s="74" t="s">
        <v>24</v>
      </c>
      <c r="D73" s="72"/>
      <c r="E73" s="72"/>
      <c r="F73" s="191" t="str">
        <f>F12</f>
        <v>Obec Třinec</v>
      </c>
      <c r="G73" s="72"/>
      <c r="H73" s="72"/>
      <c r="I73" s="192" t="s">
        <v>26</v>
      </c>
      <c r="J73" s="83" t="str">
        <f>IF(J12="","",J12)</f>
        <v>4. 3. 2018</v>
      </c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>
      <c r="B75" s="44"/>
      <c r="C75" s="74" t="s">
        <v>28</v>
      </c>
      <c r="D75" s="72"/>
      <c r="E75" s="72"/>
      <c r="F75" s="191" t="str">
        <f>E15</f>
        <v>Město Třinec</v>
      </c>
      <c r="G75" s="72"/>
      <c r="H75" s="72"/>
      <c r="I75" s="192" t="s">
        <v>35</v>
      </c>
      <c r="J75" s="191" t="str">
        <f>E21</f>
        <v>Projekční kancelář lay-out s.r.o.</v>
      </c>
      <c r="K75" s="72"/>
      <c r="L75" s="70"/>
    </row>
    <row r="76" s="1" customFormat="1" ht="14.4" customHeight="1">
      <c r="B76" s="44"/>
      <c r="C76" s="74" t="s">
        <v>33</v>
      </c>
      <c r="D76" s="72"/>
      <c r="E76" s="72"/>
      <c r="F76" s="191" t="str">
        <f>IF(E18="","",E18)</f>
        <v/>
      </c>
      <c r="G76" s="72"/>
      <c r="H76" s="72"/>
      <c r="I76" s="189"/>
      <c r="J76" s="72"/>
      <c r="K76" s="72"/>
      <c r="L76" s="70"/>
    </row>
    <row r="77" s="1" customFormat="1" ht="10.32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9" customFormat="1" ht="29.28" customHeight="1">
      <c r="B78" s="193"/>
      <c r="C78" s="194" t="s">
        <v>132</v>
      </c>
      <c r="D78" s="195" t="s">
        <v>60</v>
      </c>
      <c r="E78" s="195" t="s">
        <v>56</v>
      </c>
      <c r="F78" s="195" t="s">
        <v>133</v>
      </c>
      <c r="G78" s="195" t="s">
        <v>134</v>
      </c>
      <c r="H78" s="195" t="s">
        <v>135</v>
      </c>
      <c r="I78" s="196" t="s">
        <v>136</v>
      </c>
      <c r="J78" s="195" t="s">
        <v>105</v>
      </c>
      <c r="K78" s="197" t="s">
        <v>137</v>
      </c>
      <c r="L78" s="198"/>
      <c r="M78" s="100" t="s">
        <v>138</v>
      </c>
      <c r="N78" s="101" t="s">
        <v>45</v>
      </c>
      <c r="O78" s="101" t="s">
        <v>139</v>
      </c>
      <c r="P78" s="101" t="s">
        <v>140</v>
      </c>
      <c r="Q78" s="101" t="s">
        <v>141</v>
      </c>
      <c r="R78" s="101" t="s">
        <v>142</v>
      </c>
      <c r="S78" s="101" t="s">
        <v>143</v>
      </c>
      <c r="T78" s="102" t="s">
        <v>144</v>
      </c>
    </row>
    <row r="79" s="1" customFormat="1" ht="29.28" customHeight="1">
      <c r="B79" s="44"/>
      <c r="C79" s="106" t="s">
        <v>106</v>
      </c>
      <c r="D79" s="72"/>
      <c r="E79" s="72"/>
      <c r="F79" s="72"/>
      <c r="G79" s="72"/>
      <c r="H79" s="72"/>
      <c r="I79" s="189"/>
      <c r="J79" s="199">
        <f>BK79</f>
        <v>0</v>
      </c>
      <c r="K79" s="72"/>
      <c r="L79" s="70"/>
      <c r="M79" s="103"/>
      <c r="N79" s="104"/>
      <c r="O79" s="104"/>
      <c r="P79" s="200">
        <f>P80</f>
        <v>0</v>
      </c>
      <c r="Q79" s="104"/>
      <c r="R79" s="200">
        <f>R80</f>
        <v>0</v>
      </c>
      <c r="S79" s="104"/>
      <c r="T79" s="201">
        <f>T80</f>
        <v>0</v>
      </c>
      <c r="AT79" s="22" t="s">
        <v>74</v>
      </c>
      <c r="AU79" s="22" t="s">
        <v>107</v>
      </c>
      <c r="BK79" s="202">
        <f>BK80</f>
        <v>0</v>
      </c>
    </row>
    <row r="80" s="10" customFormat="1" ht="37.44" customHeight="1">
      <c r="B80" s="203"/>
      <c r="C80" s="204"/>
      <c r="D80" s="205" t="s">
        <v>74</v>
      </c>
      <c r="E80" s="206" t="s">
        <v>863</v>
      </c>
      <c r="F80" s="206" t="s">
        <v>93</v>
      </c>
      <c r="G80" s="204"/>
      <c r="H80" s="204"/>
      <c r="I80" s="207"/>
      <c r="J80" s="208">
        <f>BK80</f>
        <v>0</v>
      </c>
      <c r="K80" s="204"/>
      <c r="L80" s="209"/>
      <c r="M80" s="210"/>
      <c r="N80" s="211"/>
      <c r="O80" s="211"/>
      <c r="P80" s="212">
        <f>P81+P91</f>
        <v>0</v>
      </c>
      <c r="Q80" s="211"/>
      <c r="R80" s="212">
        <f>R81+R91</f>
        <v>0</v>
      </c>
      <c r="S80" s="211"/>
      <c r="T80" s="213">
        <f>T81+T91</f>
        <v>0</v>
      </c>
      <c r="AR80" s="214" t="s">
        <v>173</v>
      </c>
      <c r="AT80" s="215" t="s">
        <v>74</v>
      </c>
      <c r="AU80" s="215" t="s">
        <v>75</v>
      </c>
      <c r="AY80" s="214" t="s">
        <v>147</v>
      </c>
      <c r="BK80" s="216">
        <f>BK81+BK91</f>
        <v>0</v>
      </c>
    </row>
    <row r="81" s="10" customFormat="1" ht="19.92" customHeight="1">
      <c r="B81" s="203"/>
      <c r="C81" s="204"/>
      <c r="D81" s="205" t="s">
        <v>74</v>
      </c>
      <c r="E81" s="217" t="s">
        <v>1609</v>
      </c>
      <c r="F81" s="217" t="s">
        <v>1610</v>
      </c>
      <c r="G81" s="204"/>
      <c r="H81" s="204"/>
      <c r="I81" s="207"/>
      <c r="J81" s="218">
        <f>BK81</f>
        <v>0</v>
      </c>
      <c r="K81" s="204"/>
      <c r="L81" s="209"/>
      <c r="M81" s="210"/>
      <c r="N81" s="211"/>
      <c r="O81" s="211"/>
      <c r="P81" s="212">
        <f>SUM(P82:P90)</f>
        <v>0</v>
      </c>
      <c r="Q81" s="211"/>
      <c r="R81" s="212">
        <f>SUM(R82:R90)</f>
        <v>0</v>
      </c>
      <c r="S81" s="211"/>
      <c r="T81" s="213">
        <f>SUM(T82:T90)</f>
        <v>0</v>
      </c>
      <c r="AR81" s="214" t="s">
        <v>173</v>
      </c>
      <c r="AT81" s="215" t="s">
        <v>74</v>
      </c>
      <c r="AU81" s="215" t="s">
        <v>83</v>
      </c>
      <c r="AY81" s="214" t="s">
        <v>147</v>
      </c>
      <c r="BK81" s="216">
        <f>SUM(BK82:BK90)</f>
        <v>0</v>
      </c>
    </row>
    <row r="82" s="1" customFormat="1" ht="25.5" customHeight="1">
      <c r="B82" s="44"/>
      <c r="C82" s="219" t="s">
        <v>83</v>
      </c>
      <c r="D82" s="219" t="s">
        <v>150</v>
      </c>
      <c r="E82" s="220" t="s">
        <v>1611</v>
      </c>
      <c r="F82" s="221" t="s">
        <v>1612</v>
      </c>
      <c r="G82" s="222" t="s">
        <v>335</v>
      </c>
      <c r="H82" s="223">
        <v>1</v>
      </c>
      <c r="I82" s="224"/>
      <c r="J82" s="225">
        <f>ROUND(I82*H82,2)</f>
        <v>0</v>
      </c>
      <c r="K82" s="221" t="s">
        <v>861</v>
      </c>
      <c r="L82" s="70"/>
      <c r="M82" s="226" t="s">
        <v>23</v>
      </c>
      <c r="N82" s="227" t="s">
        <v>46</v>
      </c>
      <c r="O82" s="45"/>
      <c r="P82" s="228">
        <f>O82*H82</f>
        <v>0</v>
      </c>
      <c r="Q82" s="228">
        <v>0</v>
      </c>
      <c r="R82" s="228">
        <f>Q82*H82</f>
        <v>0</v>
      </c>
      <c r="S82" s="228">
        <v>0</v>
      </c>
      <c r="T82" s="229">
        <f>S82*H82</f>
        <v>0</v>
      </c>
      <c r="AR82" s="22" t="s">
        <v>869</v>
      </c>
      <c r="AT82" s="22" t="s">
        <v>150</v>
      </c>
      <c r="AU82" s="22" t="s">
        <v>85</v>
      </c>
      <c r="AY82" s="22" t="s">
        <v>147</v>
      </c>
      <c r="BE82" s="230">
        <f>IF(N82="základní",J82,0)</f>
        <v>0</v>
      </c>
      <c r="BF82" s="230">
        <f>IF(N82="snížená",J82,0)</f>
        <v>0</v>
      </c>
      <c r="BG82" s="230">
        <f>IF(N82="zákl. přenesená",J82,0)</f>
        <v>0</v>
      </c>
      <c r="BH82" s="230">
        <f>IF(N82="sníž. přenesená",J82,0)</f>
        <v>0</v>
      </c>
      <c r="BI82" s="230">
        <f>IF(N82="nulová",J82,0)</f>
        <v>0</v>
      </c>
      <c r="BJ82" s="22" t="s">
        <v>83</v>
      </c>
      <c r="BK82" s="230">
        <f>ROUND(I82*H82,2)</f>
        <v>0</v>
      </c>
      <c r="BL82" s="22" t="s">
        <v>869</v>
      </c>
      <c r="BM82" s="22" t="s">
        <v>1613</v>
      </c>
    </row>
    <row r="83" s="1" customFormat="1" ht="38.25" customHeight="1">
      <c r="B83" s="44"/>
      <c r="C83" s="219" t="s">
        <v>85</v>
      </c>
      <c r="D83" s="219" t="s">
        <v>150</v>
      </c>
      <c r="E83" s="220" t="s">
        <v>1614</v>
      </c>
      <c r="F83" s="221" t="s">
        <v>1615</v>
      </c>
      <c r="G83" s="222" t="s">
        <v>335</v>
      </c>
      <c r="H83" s="223">
        <v>1</v>
      </c>
      <c r="I83" s="224"/>
      <c r="J83" s="225">
        <f>ROUND(I83*H83,2)</f>
        <v>0</v>
      </c>
      <c r="K83" s="221" t="s">
        <v>861</v>
      </c>
      <c r="L83" s="70"/>
      <c r="M83" s="226" t="s">
        <v>23</v>
      </c>
      <c r="N83" s="227" t="s">
        <v>46</v>
      </c>
      <c r="O83" s="45"/>
      <c r="P83" s="228">
        <f>O83*H83</f>
        <v>0</v>
      </c>
      <c r="Q83" s="228">
        <v>0</v>
      </c>
      <c r="R83" s="228">
        <f>Q83*H83</f>
        <v>0</v>
      </c>
      <c r="S83" s="228">
        <v>0</v>
      </c>
      <c r="T83" s="229">
        <f>S83*H83</f>
        <v>0</v>
      </c>
      <c r="AR83" s="22" t="s">
        <v>869</v>
      </c>
      <c r="AT83" s="22" t="s">
        <v>150</v>
      </c>
      <c r="AU83" s="22" t="s">
        <v>85</v>
      </c>
      <c r="AY83" s="22" t="s">
        <v>147</v>
      </c>
      <c r="BE83" s="230">
        <f>IF(N83="základní",J83,0)</f>
        <v>0</v>
      </c>
      <c r="BF83" s="230">
        <f>IF(N83="snížená",J83,0)</f>
        <v>0</v>
      </c>
      <c r="BG83" s="230">
        <f>IF(N83="zákl. přenesená",J83,0)</f>
        <v>0</v>
      </c>
      <c r="BH83" s="230">
        <f>IF(N83="sníž. přenesená",J83,0)</f>
        <v>0</v>
      </c>
      <c r="BI83" s="230">
        <f>IF(N83="nulová",J83,0)</f>
        <v>0</v>
      </c>
      <c r="BJ83" s="22" t="s">
        <v>83</v>
      </c>
      <c r="BK83" s="230">
        <f>ROUND(I83*H83,2)</f>
        <v>0</v>
      </c>
      <c r="BL83" s="22" t="s">
        <v>869</v>
      </c>
      <c r="BM83" s="22" t="s">
        <v>1616</v>
      </c>
    </row>
    <row r="84" s="1" customFormat="1" ht="25.5" customHeight="1">
      <c r="B84" s="44"/>
      <c r="C84" s="219" t="s">
        <v>160</v>
      </c>
      <c r="D84" s="219" t="s">
        <v>150</v>
      </c>
      <c r="E84" s="220" t="s">
        <v>1617</v>
      </c>
      <c r="F84" s="221" t="s">
        <v>1618</v>
      </c>
      <c r="G84" s="222" t="s">
        <v>335</v>
      </c>
      <c r="H84" s="223">
        <v>1</v>
      </c>
      <c r="I84" s="224"/>
      <c r="J84" s="225">
        <f>ROUND(I84*H84,2)</f>
        <v>0</v>
      </c>
      <c r="K84" s="221" t="s">
        <v>23</v>
      </c>
      <c r="L84" s="70"/>
      <c r="M84" s="226" t="s">
        <v>23</v>
      </c>
      <c r="N84" s="227" t="s">
        <v>46</v>
      </c>
      <c r="O84" s="45"/>
      <c r="P84" s="228">
        <f>O84*H84</f>
        <v>0</v>
      </c>
      <c r="Q84" s="228">
        <v>0</v>
      </c>
      <c r="R84" s="228">
        <f>Q84*H84</f>
        <v>0</v>
      </c>
      <c r="S84" s="228">
        <v>0</v>
      </c>
      <c r="T84" s="229">
        <f>S84*H84</f>
        <v>0</v>
      </c>
      <c r="AR84" s="22" t="s">
        <v>869</v>
      </c>
      <c r="AT84" s="22" t="s">
        <v>150</v>
      </c>
      <c r="AU84" s="22" t="s">
        <v>85</v>
      </c>
      <c r="AY84" s="22" t="s">
        <v>147</v>
      </c>
      <c r="BE84" s="230">
        <f>IF(N84="základní",J84,0)</f>
        <v>0</v>
      </c>
      <c r="BF84" s="230">
        <f>IF(N84="snížená",J84,0)</f>
        <v>0</v>
      </c>
      <c r="BG84" s="230">
        <f>IF(N84="zákl. přenesená",J84,0)</f>
        <v>0</v>
      </c>
      <c r="BH84" s="230">
        <f>IF(N84="sníž. přenesená",J84,0)</f>
        <v>0</v>
      </c>
      <c r="BI84" s="230">
        <f>IF(N84="nulová",J84,0)</f>
        <v>0</v>
      </c>
      <c r="BJ84" s="22" t="s">
        <v>83</v>
      </c>
      <c r="BK84" s="230">
        <f>ROUND(I84*H84,2)</f>
        <v>0</v>
      </c>
      <c r="BL84" s="22" t="s">
        <v>869</v>
      </c>
      <c r="BM84" s="22" t="s">
        <v>1619</v>
      </c>
    </row>
    <row r="85" s="1" customFormat="1" ht="25.5" customHeight="1">
      <c r="B85" s="44"/>
      <c r="C85" s="219" t="s">
        <v>155</v>
      </c>
      <c r="D85" s="219" t="s">
        <v>150</v>
      </c>
      <c r="E85" s="220" t="s">
        <v>1620</v>
      </c>
      <c r="F85" s="221" t="s">
        <v>1621</v>
      </c>
      <c r="G85" s="222" t="s">
        <v>200</v>
      </c>
      <c r="H85" s="223">
        <v>20</v>
      </c>
      <c r="I85" s="224"/>
      <c r="J85" s="225">
        <f>ROUND(I85*H85,2)</f>
        <v>0</v>
      </c>
      <c r="K85" s="221" t="s">
        <v>861</v>
      </c>
      <c r="L85" s="70"/>
      <c r="M85" s="226" t="s">
        <v>23</v>
      </c>
      <c r="N85" s="227" t="s">
        <v>46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869</v>
      </c>
      <c r="AT85" s="22" t="s">
        <v>150</v>
      </c>
      <c r="AU85" s="22" t="s">
        <v>85</v>
      </c>
      <c r="AY85" s="22" t="s">
        <v>147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83</v>
      </c>
      <c r="BK85" s="230">
        <f>ROUND(I85*H85,2)</f>
        <v>0</v>
      </c>
      <c r="BL85" s="22" t="s">
        <v>869</v>
      </c>
      <c r="BM85" s="22" t="s">
        <v>1622</v>
      </c>
    </row>
    <row r="86" s="11" customFormat="1">
      <c r="B86" s="231"/>
      <c r="C86" s="232"/>
      <c r="D86" s="233" t="s">
        <v>164</v>
      </c>
      <c r="E86" s="234" t="s">
        <v>23</v>
      </c>
      <c r="F86" s="235" t="s">
        <v>1623</v>
      </c>
      <c r="G86" s="232"/>
      <c r="H86" s="236">
        <v>20</v>
      </c>
      <c r="I86" s="237"/>
      <c r="J86" s="232"/>
      <c r="K86" s="232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164</v>
      </c>
      <c r="AU86" s="242" t="s">
        <v>85</v>
      </c>
      <c r="AV86" s="11" t="s">
        <v>85</v>
      </c>
      <c r="AW86" s="11" t="s">
        <v>38</v>
      </c>
      <c r="AX86" s="11" t="s">
        <v>83</v>
      </c>
      <c r="AY86" s="242" t="s">
        <v>147</v>
      </c>
    </row>
    <row r="87" s="1" customFormat="1" ht="25.5" customHeight="1">
      <c r="B87" s="44"/>
      <c r="C87" s="219" t="s">
        <v>173</v>
      </c>
      <c r="D87" s="219" t="s">
        <v>150</v>
      </c>
      <c r="E87" s="220" t="s">
        <v>1624</v>
      </c>
      <c r="F87" s="221" t="s">
        <v>1625</v>
      </c>
      <c r="G87" s="222" t="s">
        <v>335</v>
      </c>
      <c r="H87" s="223">
        <v>1</v>
      </c>
      <c r="I87" s="224"/>
      <c r="J87" s="225">
        <f>ROUND(I87*H87,2)</f>
        <v>0</v>
      </c>
      <c r="K87" s="221" t="s">
        <v>861</v>
      </c>
      <c r="L87" s="70"/>
      <c r="M87" s="226" t="s">
        <v>23</v>
      </c>
      <c r="N87" s="227" t="s">
        <v>46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869</v>
      </c>
      <c r="AT87" s="22" t="s">
        <v>150</v>
      </c>
      <c r="AU87" s="22" t="s">
        <v>85</v>
      </c>
      <c r="AY87" s="22" t="s">
        <v>147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83</v>
      </c>
      <c r="BK87" s="230">
        <f>ROUND(I87*H87,2)</f>
        <v>0</v>
      </c>
      <c r="BL87" s="22" t="s">
        <v>869</v>
      </c>
      <c r="BM87" s="22" t="s">
        <v>1626</v>
      </c>
    </row>
    <row r="88" s="1" customFormat="1" ht="25.5" customHeight="1">
      <c r="B88" s="44"/>
      <c r="C88" s="219" t="s">
        <v>148</v>
      </c>
      <c r="D88" s="219" t="s">
        <v>150</v>
      </c>
      <c r="E88" s="220" t="s">
        <v>1627</v>
      </c>
      <c r="F88" s="221" t="s">
        <v>1628</v>
      </c>
      <c r="G88" s="222" t="s">
        <v>335</v>
      </c>
      <c r="H88" s="223">
        <v>1</v>
      </c>
      <c r="I88" s="224"/>
      <c r="J88" s="225">
        <f>ROUND(I88*H88,2)</f>
        <v>0</v>
      </c>
      <c r="K88" s="221" t="s">
        <v>861</v>
      </c>
      <c r="L88" s="70"/>
      <c r="M88" s="226" t="s">
        <v>23</v>
      </c>
      <c r="N88" s="227" t="s">
        <v>46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AR88" s="22" t="s">
        <v>869</v>
      </c>
      <c r="AT88" s="22" t="s">
        <v>150</v>
      </c>
      <c r="AU88" s="22" t="s">
        <v>85</v>
      </c>
      <c r="AY88" s="22" t="s">
        <v>147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83</v>
      </c>
      <c r="BK88" s="230">
        <f>ROUND(I88*H88,2)</f>
        <v>0</v>
      </c>
      <c r="BL88" s="22" t="s">
        <v>869</v>
      </c>
      <c r="BM88" s="22" t="s">
        <v>1629</v>
      </c>
    </row>
    <row r="89" s="1" customFormat="1" ht="25.5" customHeight="1">
      <c r="B89" s="44"/>
      <c r="C89" s="219" t="s">
        <v>182</v>
      </c>
      <c r="D89" s="219" t="s">
        <v>150</v>
      </c>
      <c r="E89" s="220" t="s">
        <v>1630</v>
      </c>
      <c r="F89" s="221" t="s">
        <v>1631</v>
      </c>
      <c r="G89" s="222" t="s">
        <v>153</v>
      </c>
      <c r="H89" s="223">
        <v>100</v>
      </c>
      <c r="I89" s="224"/>
      <c r="J89" s="225">
        <f>ROUND(I89*H89,2)</f>
        <v>0</v>
      </c>
      <c r="K89" s="221" t="s">
        <v>861</v>
      </c>
      <c r="L89" s="70"/>
      <c r="M89" s="226" t="s">
        <v>23</v>
      </c>
      <c r="N89" s="227" t="s">
        <v>46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AR89" s="22" t="s">
        <v>869</v>
      </c>
      <c r="AT89" s="22" t="s">
        <v>150</v>
      </c>
      <c r="AU89" s="22" t="s">
        <v>85</v>
      </c>
      <c r="AY89" s="22" t="s">
        <v>147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83</v>
      </c>
      <c r="BK89" s="230">
        <f>ROUND(I89*H89,2)</f>
        <v>0</v>
      </c>
      <c r="BL89" s="22" t="s">
        <v>869</v>
      </c>
      <c r="BM89" s="22" t="s">
        <v>1632</v>
      </c>
    </row>
    <row r="90" s="11" customFormat="1">
      <c r="B90" s="231"/>
      <c r="C90" s="232"/>
      <c r="D90" s="233" t="s">
        <v>164</v>
      </c>
      <c r="E90" s="234" t="s">
        <v>23</v>
      </c>
      <c r="F90" s="235" t="s">
        <v>1633</v>
      </c>
      <c r="G90" s="232"/>
      <c r="H90" s="236">
        <v>100</v>
      </c>
      <c r="I90" s="237"/>
      <c r="J90" s="232"/>
      <c r="K90" s="232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164</v>
      </c>
      <c r="AU90" s="242" t="s">
        <v>85</v>
      </c>
      <c r="AV90" s="11" t="s">
        <v>85</v>
      </c>
      <c r="AW90" s="11" t="s">
        <v>38</v>
      </c>
      <c r="AX90" s="11" t="s">
        <v>83</v>
      </c>
      <c r="AY90" s="242" t="s">
        <v>147</v>
      </c>
    </row>
    <row r="91" s="10" customFormat="1" ht="29.88" customHeight="1">
      <c r="B91" s="203"/>
      <c r="C91" s="204"/>
      <c r="D91" s="205" t="s">
        <v>74</v>
      </c>
      <c r="E91" s="217" t="s">
        <v>1634</v>
      </c>
      <c r="F91" s="217" t="s">
        <v>1635</v>
      </c>
      <c r="G91" s="204"/>
      <c r="H91" s="204"/>
      <c r="I91" s="207"/>
      <c r="J91" s="218">
        <f>BK91</f>
        <v>0</v>
      </c>
      <c r="K91" s="204"/>
      <c r="L91" s="209"/>
      <c r="M91" s="210"/>
      <c r="N91" s="211"/>
      <c r="O91" s="211"/>
      <c r="P91" s="212">
        <f>P92</f>
        <v>0</v>
      </c>
      <c r="Q91" s="211"/>
      <c r="R91" s="212">
        <f>R92</f>
        <v>0</v>
      </c>
      <c r="S91" s="211"/>
      <c r="T91" s="213">
        <f>T92</f>
        <v>0</v>
      </c>
      <c r="AR91" s="214" t="s">
        <v>173</v>
      </c>
      <c r="AT91" s="215" t="s">
        <v>74</v>
      </c>
      <c r="AU91" s="215" t="s">
        <v>83</v>
      </c>
      <c r="AY91" s="214" t="s">
        <v>147</v>
      </c>
      <c r="BK91" s="216">
        <f>BK92</f>
        <v>0</v>
      </c>
    </row>
    <row r="92" s="1" customFormat="1" ht="25.5" customHeight="1">
      <c r="B92" s="44"/>
      <c r="C92" s="219" t="s">
        <v>186</v>
      </c>
      <c r="D92" s="219" t="s">
        <v>150</v>
      </c>
      <c r="E92" s="220" t="s">
        <v>1636</v>
      </c>
      <c r="F92" s="221" t="s">
        <v>1637</v>
      </c>
      <c r="G92" s="222" t="s">
        <v>335</v>
      </c>
      <c r="H92" s="223">
        <v>1</v>
      </c>
      <c r="I92" s="224"/>
      <c r="J92" s="225">
        <f>ROUND(I92*H92,2)</f>
        <v>0</v>
      </c>
      <c r="K92" s="221" t="s">
        <v>861</v>
      </c>
      <c r="L92" s="70"/>
      <c r="M92" s="226" t="s">
        <v>23</v>
      </c>
      <c r="N92" s="264" t="s">
        <v>46</v>
      </c>
      <c r="O92" s="265"/>
      <c r="P92" s="266">
        <f>O92*H92</f>
        <v>0</v>
      </c>
      <c r="Q92" s="266">
        <v>0</v>
      </c>
      <c r="R92" s="266">
        <f>Q92*H92</f>
        <v>0</v>
      </c>
      <c r="S92" s="266">
        <v>0</v>
      </c>
      <c r="T92" s="267">
        <f>S92*H92</f>
        <v>0</v>
      </c>
      <c r="AR92" s="22" t="s">
        <v>869</v>
      </c>
      <c r="AT92" s="22" t="s">
        <v>150</v>
      </c>
      <c r="AU92" s="22" t="s">
        <v>85</v>
      </c>
      <c r="AY92" s="22" t="s">
        <v>147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83</v>
      </c>
      <c r="BK92" s="230">
        <f>ROUND(I92*H92,2)</f>
        <v>0</v>
      </c>
      <c r="BL92" s="22" t="s">
        <v>869</v>
      </c>
      <c r="BM92" s="22" t="s">
        <v>1638</v>
      </c>
    </row>
    <row r="93" s="1" customFormat="1" ht="6.96" customHeight="1">
      <c r="B93" s="65"/>
      <c r="C93" s="66"/>
      <c r="D93" s="66"/>
      <c r="E93" s="66"/>
      <c r="F93" s="66"/>
      <c r="G93" s="66"/>
      <c r="H93" s="66"/>
      <c r="I93" s="164"/>
      <c r="J93" s="66"/>
      <c r="K93" s="66"/>
      <c r="L93" s="70"/>
    </row>
  </sheetData>
  <sheetProtection sheet="1" autoFilter="0" formatColumns="0" formatRows="0" objects="1" scenarios="1" spinCount="100000" saltValue="SZ2fCXcdPTESV77ZQyzI+LvyXoxIOoXVLpMlORa7PPHO6JVMG1vWYaxyzpAnR+SYjTVOgKvFYzmcPfjQPDGbZQ==" hashValue="W9yMQZr9mSkzKa97r1Zz8bPIL1wUsNaoFwDzNpRE+nTUFuWCCQlry9Wz7JooMfqbHGMs2a31s1ge8lX8EElJ8A==" algorithmName="SHA-512" password="CC35"/>
  <autoFilter ref="C78:K92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1" customWidth="1"/>
    <col min="2" max="2" width="1.664063" style="271" customWidth="1"/>
    <col min="3" max="4" width="5" style="271" customWidth="1"/>
    <col min="5" max="5" width="11.67" style="271" customWidth="1"/>
    <col min="6" max="6" width="9.17" style="271" customWidth="1"/>
    <col min="7" max="7" width="5" style="271" customWidth="1"/>
    <col min="8" max="8" width="77.83" style="271" customWidth="1"/>
    <col min="9" max="10" width="20" style="271" customWidth="1"/>
    <col min="11" max="11" width="1.664063" style="271" customWidth="1"/>
  </cols>
  <sheetData>
    <row r="1" ht="37.5" customHeight="1"/>
    <row r="2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3" customFormat="1" ht="45" customHeight="1">
      <c r="B3" s="275"/>
      <c r="C3" s="276" t="s">
        <v>1639</v>
      </c>
      <c r="D3" s="276"/>
      <c r="E3" s="276"/>
      <c r="F3" s="276"/>
      <c r="G3" s="276"/>
      <c r="H3" s="276"/>
      <c r="I3" s="276"/>
      <c r="J3" s="276"/>
      <c r="K3" s="277"/>
    </row>
    <row r="4" ht="25.5" customHeight="1">
      <c r="B4" s="278"/>
      <c r="C4" s="279" t="s">
        <v>1640</v>
      </c>
      <c r="D4" s="279"/>
      <c r="E4" s="279"/>
      <c r="F4" s="279"/>
      <c r="G4" s="279"/>
      <c r="H4" s="279"/>
      <c r="I4" s="279"/>
      <c r="J4" s="279"/>
      <c r="K4" s="280"/>
    </row>
    <row r="5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ht="15" customHeight="1">
      <c r="B6" s="278"/>
      <c r="C6" s="282" t="s">
        <v>1641</v>
      </c>
      <c r="D6" s="282"/>
      <c r="E6" s="282"/>
      <c r="F6" s="282"/>
      <c r="G6" s="282"/>
      <c r="H6" s="282"/>
      <c r="I6" s="282"/>
      <c r="J6" s="282"/>
      <c r="K6" s="280"/>
    </row>
    <row r="7" ht="15" customHeight="1">
      <c r="B7" s="283"/>
      <c r="C7" s="282" t="s">
        <v>1642</v>
      </c>
      <c r="D7" s="282"/>
      <c r="E7" s="282"/>
      <c r="F7" s="282"/>
      <c r="G7" s="282"/>
      <c r="H7" s="282"/>
      <c r="I7" s="282"/>
      <c r="J7" s="282"/>
      <c r="K7" s="280"/>
    </row>
    <row r="8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ht="15" customHeight="1">
      <c r="B9" s="283"/>
      <c r="C9" s="282" t="s">
        <v>1643</v>
      </c>
      <c r="D9" s="282"/>
      <c r="E9" s="282"/>
      <c r="F9" s="282"/>
      <c r="G9" s="282"/>
      <c r="H9" s="282"/>
      <c r="I9" s="282"/>
      <c r="J9" s="282"/>
      <c r="K9" s="280"/>
    </row>
    <row r="10" ht="15" customHeight="1">
      <c r="B10" s="283"/>
      <c r="C10" s="282"/>
      <c r="D10" s="282" t="s">
        <v>1644</v>
      </c>
      <c r="E10" s="282"/>
      <c r="F10" s="282"/>
      <c r="G10" s="282"/>
      <c r="H10" s="282"/>
      <c r="I10" s="282"/>
      <c r="J10" s="282"/>
      <c r="K10" s="280"/>
    </row>
    <row r="11" ht="15" customHeight="1">
      <c r="B11" s="283"/>
      <c r="C11" s="284"/>
      <c r="D11" s="282" t="s">
        <v>1645</v>
      </c>
      <c r="E11" s="282"/>
      <c r="F11" s="282"/>
      <c r="G11" s="282"/>
      <c r="H11" s="282"/>
      <c r="I11" s="282"/>
      <c r="J11" s="282"/>
      <c r="K11" s="280"/>
    </row>
    <row r="12" ht="12.75" customHeight="1">
      <c r="B12" s="283"/>
      <c r="C12" s="284"/>
      <c r="D12" s="284"/>
      <c r="E12" s="284"/>
      <c r="F12" s="284"/>
      <c r="G12" s="284"/>
      <c r="H12" s="284"/>
      <c r="I12" s="284"/>
      <c r="J12" s="284"/>
      <c r="K12" s="280"/>
    </row>
    <row r="13" ht="15" customHeight="1">
      <c r="B13" s="283"/>
      <c r="C13" s="284"/>
      <c r="D13" s="282" t="s">
        <v>1646</v>
      </c>
      <c r="E13" s="282"/>
      <c r="F13" s="282"/>
      <c r="G13" s="282"/>
      <c r="H13" s="282"/>
      <c r="I13" s="282"/>
      <c r="J13" s="282"/>
      <c r="K13" s="280"/>
    </row>
    <row r="14" ht="15" customHeight="1">
      <c r="B14" s="283"/>
      <c r="C14" s="284"/>
      <c r="D14" s="282" t="s">
        <v>1647</v>
      </c>
      <c r="E14" s="282"/>
      <c r="F14" s="282"/>
      <c r="G14" s="282"/>
      <c r="H14" s="282"/>
      <c r="I14" s="282"/>
      <c r="J14" s="282"/>
      <c r="K14" s="280"/>
    </row>
    <row r="15" ht="15" customHeight="1">
      <c r="B15" s="283"/>
      <c r="C15" s="284"/>
      <c r="D15" s="282" t="s">
        <v>1648</v>
      </c>
      <c r="E15" s="282"/>
      <c r="F15" s="282"/>
      <c r="G15" s="282"/>
      <c r="H15" s="282"/>
      <c r="I15" s="282"/>
      <c r="J15" s="282"/>
      <c r="K15" s="280"/>
    </row>
    <row r="16" ht="15" customHeight="1">
      <c r="B16" s="283"/>
      <c r="C16" s="284"/>
      <c r="D16" s="284"/>
      <c r="E16" s="285" t="s">
        <v>82</v>
      </c>
      <c r="F16" s="282" t="s">
        <v>1649</v>
      </c>
      <c r="G16" s="282"/>
      <c r="H16" s="282"/>
      <c r="I16" s="282"/>
      <c r="J16" s="282"/>
      <c r="K16" s="280"/>
    </row>
    <row r="17" ht="15" customHeight="1">
      <c r="B17" s="283"/>
      <c r="C17" s="284"/>
      <c r="D17" s="284"/>
      <c r="E17" s="285" t="s">
        <v>1650</v>
      </c>
      <c r="F17" s="282" t="s">
        <v>1651</v>
      </c>
      <c r="G17" s="282"/>
      <c r="H17" s="282"/>
      <c r="I17" s="282"/>
      <c r="J17" s="282"/>
      <c r="K17" s="280"/>
    </row>
    <row r="18" ht="15" customHeight="1">
      <c r="B18" s="283"/>
      <c r="C18" s="284"/>
      <c r="D18" s="284"/>
      <c r="E18" s="285" t="s">
        <v>1652</v>
      </c>
      <c r="F18" s="282" t="s">
        <v>1653</v>
      </c>
      <c r="G18" s="282"/>
      <c r="H18" s="282"/>
      <c r="I18" s="282"/>
      <c r="J18" s="282"/>
      <c r="K18" s="280"/>
    </row>
    <row r="19" ht="15" customHeight="1">
      <c r="B19" s="283"/>
      <c r="C19" s="284"/>
      <c r="D19" s="284"/>
      <c r="E19" s="285" t="s">
        <v>1654</v>
      </c>
      <c r="F19" s="282" t="s">
        <v>1655</v>
      </c>
      <c r="G19" s="282"/>
      <c r="H19" s="282"/>
      <c r="I19" s="282"/>
      <c r="J19" s="282"/>
      <c r="K19" s="280"/>
    </row>
    <row r="20" ht="15" customHeight="1">
      <c r="B20" s="283"/>
      <c r="C20" s="284"/>
      <c r="D20" s="284"/>
      <c r="E20" s="285" t="s">
        <v>1656</v>
      </c>
      <c r="F20" s="282" t="s">
        <v>1657</v>
      </c>
      <c r="G20" s="282"/>
      <c r="H20" s="282"/>
      <c r="I20" s="282"/>
      <c r="J20" s="282"/>
      <c r="K20" s="280"/>
    </row>
    <row r="21" ht="15" customHeight="1">
      <c r="B21" s="283"/>
      <c r="C21" s="284"/>
      <c r="D21" s="284"/>
      <c r="E21" s="285" t="s">
        <v>1658</v>
      </c>
      <c r="F21" s="282" t="s">
        <v>1659</v>
      </c>
      <c r="G21" s="282"/>
      <c r="H21" s="282"/>
      <c r="I21" s="282"/>
      <c r="J21" s="282"/>
      <c r="K21" s="280"/>
    </row>
    <row r="22" ht="12.75" customHeight="1">
      <c r="B22" s="283"/>
      <c r="C22" s="284"/>
      <c r="D22" s="284"/>
      <c r="E22" s="284"/>
      <c r="F22" s="284"/>
      <c r="G22" s="284"/>
      <c r="H22" s="284"/>
      <c r="I22" s="284"/>
      <c r="J22" s="284"/>
      <c r="K22" s="280"/>
    </row>
    <row r="23" ht="15" customHeight="1">
      <c r="B23" s="283"/>
      <c r="C23" s="282" t="s">
        <v>1660</v>
      </c>
      <c r="D23" s="282"/>
      <c r="E23" s="282"/>
      <c r="F23" s="282"/>
      <c r="G23" s="282"/>
      <c r="H23" s="282"/>
      <c r="I23" s="282"/>
      <c r="J23" s="282"/>
      <c r="K23" s="280"/>
    </row>
    <row r="24" ht="15" customHeight="1">
      <c r="B24" s="283"/>
      <c r="C24" s="282" t="s">
        <v>1661</v>
      </c>
      <c r="D24" s="282"/>
      <c r="E24" s="282"/>
      <c r="F24" s="282"/>
      <c r="G24" s="282"/>
      <c r="H24" s="282"/>
      <c r="I24" s="282"/>
      <c r="J24" s="282"/>
      <c r="K24" s="280"/>
    </row>
    <row r="25" ht="15" customHeight="1">
      <c r="B25" s="283"/>
      <c r="C25" s="282"/>
      <c r="D25" s="282" t="s">
        <v>1662</v>
      </c>
      <c r="E25" s="282"/>
      <c r="F25" s="282"/>
      <c r="G25" s="282"/>
      <c r="H25" s="282"/>
      <c r="I25" s="282"/>
      <c r="J25" s="282"/>
      <c r="K25" s="280"/>
    </row>
    <row r="26" ht="15" customHeight="1">
      <c r="B26" s="283"/>
      <c r="C26" s="284"/>
      <c r="D26" s="282" t="s">
        <v>1663</v>
      </c>
      <c r="E26" s="282"/>
      <c r="F26" s="282"/>
      <c r="G26" s="282"/>
      <c r="H26" s="282"/>
      <c r="I26" s="282"/>
      <c r="J26" s="282"/>
      <c r="K26" s="280"/>
    </row>
    <row r="27" ht="12.75" customHeight="1">
      <c r="B27" s="283"/>
      <c r="C27" s="284"/>
      <c r="D27" s="284"/>
      <c r="E27" s="284"/>
      <c r="F27" s="284"/>
      <c r="G27" s="284"/>
      <c r="H27" s="284"/>
      <c r="I27" s="284"/>
      <c r="J27" s="284"/>
      <c r="K27" s="280"/>
    </row>
    <row r="28" ht="15" customHeight="1">
      <c r="B28" s="283"/>
      <c r="C28" s="284"/>
      <c r="D28" s="282" t="s">
        <v>1664</v>
      </c>
      <c r="E28" s="282"/>
      <c r="F28" s="282"/>
      <c r="G28" s="282"/>
      <c r="H28" s="282"/>
      <c r="I28" s="282"/>
      <c r="J28" s="282"/>
      <c r="K28" s="280"/>
    </row>
    <row r="29" ht="15" customHeight="1">
      <c r="B29" s="283"/>
      <c r="C29" s="284"/>
      <c r="D29" s="282" t="s">
        <v>1665</v>
      </c>
      <c r="E29" s="282"/>
      <c r="F29" s="282"/>
      <c r="G29" s="282"/>
      <c r="H29" s="282"/>
      <c r="I29" s="282"/>
      <c r="J29" s="282"/>
      <c r="K29" s="280"/>
    </row>
    <row r="30" ht="12.75" customHeight="1">
      <c r="B30" s="283"/>
      <c r="C30" s="284"/>
      <c r="D30" s="284"/>
      <c r="E30" s="284"/>
      <c r="F30" s="284"/>
      <c r="G30" s="284"/>
      <c r="H30" s="284"/>
      <c r="I30" s="284"/>
      <c r="J30" s="284"/>
      <c r="K30" s="280"/>
    </row>
    <row r="31" ht="15" customHeight="1">
      <c r="B31" s="283"/>
      <c r="C31" s="284"/>
      <c r="D31" s="282" t="s">
        <v>1666</v>
      </c>
      <c r="E31" s="282"/>
      <c r="F31" s="282"/>
      <c r="G31" s="282"/>
      <c r="H31" s="282"/>
      <c r="I31" s="282"/>
      <c r="J31" s="282"/>
      <c r="K31" s="280"/>
    </row>
    <row r="32" ht="15" customHeight="1">
      <c r="B32" s="283"/>
      <c r="C32" s="284"/>
      <c r="D32" s="282" t="s">
        <v>1667</v>
      </c>
      <c r="E32" s="282"/>
      <c r="F32" s="282"/>
      <c r="G32" s="282"/>
      <c r="H32" s="282"/>
      <c r="I32" s="282"/>
      <c r="J32" s="282"/>
      <c r="K32" s="280"/>
    </row>
    <row r="33" ht="15" customHeight="1">
      <c r="B33" s="283"/>
      <c r="C33" s="284"/>
      <c r="D33" s="282" t="s">
        <v>1668</v>
      </c>
      <c r="E33" s="282"/>
      <c r="F33" s="282"/>
      <c r="G33" s="282"/>
      <c r="H33" s="282"/>
      <c r="I33" s="282"/>
      <c r="J33" s="282"/>
      <c r="K33" s="280"/>
    </row>
    <row r="34" ht="15" customHeight="1">
      <c r="B34" s="283"/>
      <c r="C34" s="284"/>
      <c r="D34" s="282"/>
      <c r="E34" s="286" t="s">
        <v>132</v>
      </c>
      <c r="F34" s="282"/>
      <c r="G34" s="282" t="s">
        <v>1669</v>
      </c>
      <c r="H34" s="282"/>
      <c r="I34" s="282"/>
      <c r="J34" s="282"/>
      <c r="K34" s="280"/>
    </row>
    <row r="35" ht="30.75" customHeight="1">
      <c r="B35" s="283"/>
      <c r="C35" s="284"/>
      <c r="D35" s="282"/>
      <c r="E35" s="286" t="s">
        <v>1670</v>
      </c>
      <c r="F35" s="282"/>
      <c r="G35" s="282" t="s">
        <v>1671</v>
      </c>
      <c r="H35" s="282"/>
      <c r="I35" s="282"/>
      <c r="J35" s="282"/>
      <c r="K35" s="280"/>
    </row>
    <row r="36" ht="15" customHeight="1">
      <c r="B36" s="283"/>
      <c r="C36" s="284"/>
      <c r="D36" s="282"/>
      <c r="E36" s="286" t="s">
        <v>56</v>
      </c>
      <c r="F36" s="282"/>
      <c r="G36" s="282" t="s">
        <v>1672</v>
      </c>
      <c r="H36" s="282"/>
      <c r="I36" s="282"/>
      <c r="J36" s="282"/>
      <c r="K36" s="280"/>
    </row>
    <row r="37" ht="15" customHeight="1">
      <c r="B37" s="283"/>
      <c r="C37" s="284"/>
      <c r="D37" s="282"/>
      <c r="E37" s="286" t="s">
        <v>133</v>
      </c>
      <c r="F37" s="282"/>
      <c r="G37" s="282" t="s">
        <v>1673</v>
      </c>
      <c r="H37" s="282"/>
      <c r="I37" s="282"/>
      <c r="J37" s="282"/>
      <c r="K37" s="280"/>
    </row>
    <row r="38" ht="15" customHeight="1">
      <c r="B38" s="283"/>
      <c r="C38" s="284"/>
      <c r="D38" s="282"/>
      <c r="E38" s="286" t="s">
        <v>134</v>
      </c>
      <c r="F38" s="282"/>
      <c r="G38" s="282" t="s">
        <v>1674</v>
      </c>
      <c r="H38" s="282"/>
      <c r="I38" s="282"/>
      <c r="J38" s="282"/>
      <c r="K38" s="280"/>
    </row>
    <row r="39" ht="15" customHeight="1">
      <c r="B39" s="283"/>
      <c r="C39" s="284"/>
      <c r="D39" s="282"/>
      <c r="E39" s="286" t="s">
        <v>135</v>
      </c>
      <c r="F39" s="282"/>
      <c r="G39" s="282" t="s">
        <v>1675</v>
      </c>
      <c r="H39" s="282"/>
      <c r="I39" s="282"/>
      <c r="J39" s="282"/>
      <c r="K39" s="280"/>
    </row>
    <row r="40" ht="15" customHeight="1">
      <c r="B40" s="283"/>
      <c r="C40" s="284"/>
      <c r="D40" s="282"/>
      <c r="E40" s="286" t="s">
        <v>1676</v>
      </c>
      <c r="F40" s="282"/>
      <c r="G40" s="282" t="s">
        <v>1677</v>
      </c>
      <c r="H40" s="282"/>
      <c r="I40" s="282"/>
      <c r="J40" s="282"/>
      <c r="K40" s="280"/>
    </row>
    <row r="41" ht="15" customHeight="1">
      <c r="B41" s="283"/>
      <c r="C41" s="284"/>
      <c r="D41" s="282"/>
      <c r="E41" s="286"/>
      <c r="F41" s="282"/>
      <c r="G41" s="282" t="s">
        <v>1678</v>
      </c>
      <c r="H41" s="282"/>
      <c r="I41" s="282"/>
      <c r="J41" s="282"/>
      <c r="K41" s="280"/>
    </row>
    <row r="42" ht="15" customHeight="1">
      <c r="B42" s="283"/>
      <c r="C42" s="284"/>
      <c r="D42" s="282"/>
      <c r="E42" s="286" t="s">
        <v>1679</v>
      </c>
      <c r="F42" s="282"/>
      <c r="G42" s="282" t="s">
        <v>1680</v>
      </c>
      <c r="H42" s="282"/>
      <c r="I42" s="282"/>
      <c r="J42" s="282"/>
      <c r="K42" s="280"/>
    </row>
    <row r="43" ht="15" customHeight="1">
      <c r="B43" s="283"/>
      <c r="C43" s="284"/>
      <c r="D43" s="282"/>
      <c r="E43" s="286" t="s">
        <v>137</v>
      </c>
      <c r="F43" s="282"/>
      <c r="G43" s="282" t="s">
        <v>1681</v>
      </c>
      <c r="H43" s="282"/>
      <c r="I43" s="282"/>
      <c r="J43" s="282"/>
      <c r="K43" s="280"/>
    </row>
    <row r="44" ht="12.75" customHeight="1">
      <c r="B44" s="283"/>
      <c r="C44" s="284"/>
      <c r="D44" s="282"/>
      <c r="E44" s="282"/>
      <c r="F44" s="282"/>
      <c r="G44" s="282"/>
      <c r="H44" s="282"/>
      <c r="I44" s="282"/>
      <c r="J44" s="282"/>
      <c r="K44" s="280"/>
    </row>
    <row r="45" ht="15" customHeight="1">
      <c r="B45" s="283"/>
      <c r="C45" s="284"/>
      <c r="D45" s="282" t="s">
        <v>1682</v>
      </c>
      <c r="E45" s="282"/>
      <c r="F45" s="282"/>
      <c r="G45" s="282"/>
      <c r="H45" s="282"/>
      <c r="I45" s="282"/>
      <c r="J45" s="282"/>
      <c r="K45" s="280"/>
    </row>
    <row r="46" ht="15" customHeight="1">
      <c r="B46" s="283"/>
      <c r="C46" s="284"/>
      <c r="D46" s="284"/>
      <c r="E46" s="282" t="s">
        <v>1683</v>
      </c>
      <c r="F46" s="282"/>
      <c r="G46" s="282"/>
      <c r="H46" s="282"/>
      <c r="I46" s="282"/>
      <c r="J46" s="282"/>
      <c r="K46" s="280"/>
    </row>
    <row r="47" ht="15" customHeight="1">
      <c r="B47" s="283"/>
      <c r="C47" s="284"/>
      <c r="D47" s="284"/>
      <c r="E47" s="282" t="s">
        <v>1684</v>
      </c>
      <c r="F47" s="282"/>
      <c r="G47" s="282"/>
      <c r="H47" s="282"/>
      <c r="I47" s="282"/>
      <c r="J47" s="282"/>
      <c r="K47" s="280"/>
    </row>
    <row r="48" ht="15" customHeight="1">
      <c r="B48" s="283"/>
      <c r="C48" s="284"/>
      <c r="D48" s="284"/>
      <c r="E48" s="282" t="s">
        <v>1685</v>
      </c>
      <c r="F48" s="282"/>
      <c r="G48" s="282"/>
      <c r="H48" s="282"/>
      <c r="I48" s="282"/>
      <c r="J48" s="282"/>
      <c r="K48" s="280"/>
    </row>
    <row r="49" ht="15" customHeight="1">
      <c r="B49" s="283"/>
      <c r="C49" s="284"/>
      <c r="D49" s="282" t="s">
        <v>1686</v>
      </c>
      <c r="E49" s="282"/>
      <c r="F49" s="282"/>
      <c r="G49" s="282"/>
      <c r="H49" s="282"/>
      <c r="I49" s="282"/>
      <c r="J49" s="282"/>
      <c r="K49" s="280"/>
    </row>
    <row r="50" ht="25.5" customHeight="1">
      <c r="B50" s="278"/>
      <c r="C50" s="279" t="s">
        <v>1687</v>
      </c>
      <c r="D50" s="279"/>
      <c r="E50" s="279"/>
      <c r="F50" s="279"/>
      <c r="G50" s="279"/>
      <c r="H50" s="279"/>
      <c r="I50" s="279"/>
      <c r="J50" s="279"/>
      <c r="K50" s="280"/>
    </row>
    <row r="51" ht="5.25" customHeight="1">
      <c r="B51" s="278"/>
      <c r="C51" s="281"/>
      <c r="D51" s="281"/>
      <c r="E51" s="281"/>
      <c r="F51" s="281"/>
      <c r="G51" s="281"/>
      <c r="H51" s="281"/>
      <c r="I51" s="281"/>
      <c r="J51" s="281"/>
      <c r="K51" s="280"/>
    </row>
    <row r="52" ht="15" customHeight="1">
      <c r="B52" s="278"/>
      <c r="C52" s="282" t="s">
        <v>1688</v>
      </c>
      <c r="D52" s="282"/>
      <c r="E52" s="282"/>
      <c r="F52" s="282"/>
      <c r="G52" s="282"/>
      <c r="H52" s="282"/>
      <c r="I52" s="282"/>
      <c r="J52" s="282"/>
      <c r="K52" s="280"/>
    </row>
    <row r="53" ht="15" customHeight="1">
      <c r="B53" s="278"/>
      <c r="C53" s="282" t="s">
        <v>1689</v>
      </c>
      <c r="D53" s="282"/>
      <c r="E53" s="282"/>
      <c r="F53" s="282"/>
      <c r="G53" s="282"/>
      <c r="H53" s="282"/>
      <c r="I53" s="282"/>
      <c r="J53" s="282"/>
      <c r="K53" s="280"/>
    </row>
    <row r="54" ht="12.75" customHeight="1">
      <c r="B54" s="278"/>
      <c r="C54" s="282"/>
      <c r="D54" s="282"/>
      <c r="E54" s="282"/>
      <c r="F54" s="282"/>
      <c r="G54" s="282"/>
      <c r="H54" s="282"/>
      <c r="I54" s="282"/>
      <c r="J54" s="282"/>
      <c r="K54" s="280"/>
    </row>
    <row r="55" ht="15" customHeight="1">
      <c r="B55" s="278"/>
      <c r="C55" s="282" t="s">
        <v>1690</v>
      </c>
      <c r="D55" s="282"/>
      <c r="E55" s="282"/>
      <c r="F55" s="282"/>
      <c r="G55" s="282"/>
      <c r="H55" s="282"/>
      <c r="I55" s="282"/>
      <c r="J55" s="282"/>
      <c r="K55" s="280"/>
    </row>
    <row r="56" ht="15" customHeight="1">
      <c r="B56" s="278"/>
      <c r="C56" s="284"/>
      <c r="D56" s="282" t="s">
        <v>1691</v>
      </c>
      <c r="E56" s="282"/>
      <c r="F56" s="282"/>
      <c r="G56" s="282"/>
      <c r="H56" s="282"/>
      <c r="I56" s="282"/>
      <c r="J56" s="282"/>
      <c r="K56" s="280"/>
    </row>
    <row r="57" ht="15" customHeight="1">
      <c r="B57" s="278"/>
      <c r="C57" s="284"/>
      <c r="D57" s="282" t="s">
        <v>1692</v>
      </c>
      <c r="E57" s="282"/>
      <c r="F57" s="282"/>
      <c r="G57" s="282"/>
      <c r="H57" s="282"/>
      <c r="I57" s="282"/>
      <c r="J57" s="282"/>
      <c r="K57" s="280"/>
    </row>
    <row r="58" ht="15" customHeight="1">
      <c r="B58" s="278"/>
      <c r="C58" s="284"/>
      <c r="D58" s="282" t="s">
        <v>1693</v>
      </c>
      <c r="E58" s="282"/>
      <c r="F58" s="282"/>
      <c r="G58" s="282"/>
      <c r="H58" s="282"/>
      <c r="I58" s="282"/>
      <c r="J58" s="282"/>
      <c r="K58" s="280"/>
    </row>
    <row r="59" ht="15" customHeight="1">
      <c r="B59" s="278"/>
      <c r="C59" s="284"/>
      <c r="D59" s="282" t="s">
        <v>1694</v>
      </c>
      <c r="E59" s="282"/>
      <c r="F59" s="282"/>
      <c r="G59" s="282"/>
      <c r="H59" s="282"/>
      <c r="I59" s="282"/>
      <c r="J59" s="282"/>
      <c r="K59" s="280"/>
    </row>
    <row r="60" ht="15" customHeight="1">
      <c r="B60" s="278"/>
      <c r="C60" s="284"/>
      <c r="D60" s="287" t="s">
        <v>1695</v>
      </c>
      <c r="E60" s="287"/>
      <c r="F60" s="287"/>
      <c r="G60" s="287"/>
      <c r="H60" s="287"/>
      <c r="I60" s="287"/>
      <c r="J60" s="287"/>
      <c r="K60" s="280"/>
    </row>
    <row r="61" ht="15" customHeight="1">
      <c r="B61" s="278"/>
      <c r="C61" s="284"/>
      <c r="D61" s="282" t="s">
        <v>1696</v>
      </c>
      <c r="E61" s="282"/>
      <c r="F61" s="282"/>
      <c r="G61" s="282"/>
      <c r="H61" s="282"/>
      <c r="I61" s="282"/>
      <c r="J61" s="282"/>
      <c r="K61" s="280"/>
    </row>
    <row r="62" ht="12.75" customHeight="1">
      <c r="B62" s="278"/>
      <c r="C62" s="284"/>
      <c r="D62" s="284"/>
      <c r="E62" s="288"/>
      <c r="F62" s="284"/>
      <c r="G62" s="284"/>
      <c r="H62" s="284"/>
      <c r="I62" s="284"/>
      <c r="J62" s="284"/>
      <c r="K62" s="280"/>
    </row>
    <row r="63" ht="15" customHeight="1">
      <c r="B63" s="278"/>
      <c r="C63" s="284"/>
      <c r="D63" s="282" t="s">
        <v>1697</v>
      </c>
      <c r="E63" s="282"/>
      <c r="F63" s="282"/>
      <c r="G63" s="282"/>
      <c r="H63" s="282"/>
      <c r="I63" s="282"/>
      <c r="J63" s="282"/>
      <c r="K63" s="280"/>
    </row>
    <row r="64" ht="15" customHeight="1">
      <c r="B64" s="278"/>
      <c r="C64" s="284"/>
      <c r="D64" s="287" t="s">
        <v>1698</v>
      </c>
      <c r="E64" s="287"/>
      <c r="F64" s="287"/>
      <c r="G64" s="287"/>
      <c r="H64" s="287"/>
      <c r="I64" s="287"/>
      <c r="J64" s="287"/>
      <c r="K64" s="280"/>
    </row>
    <row r="65" ht="15" customHeight="1">
      <c r="B65" s="278"/>
      <c r="C65" s="284"/>
      <c r="D65" s="282" t="s">
        <v>1699</v>
      </c>
      <c r="E65" s="282"/>
      <c r="F65" s="282"/>
      <c r="G65" s="282"/>
      <c r="H65" s="282"/>
      <c r="I65" s="282"/>
      <c r="J65" s="282"/>
      <c r="K65" s="280"/>
    </row>
    <row r="66" ht="15" customHeight="1">
      <c r="B66" s="278"/>
      <c r="C66" s="284"/>
      <c r="D66" s="282" t="s">
        <v>1700</v>
      </c>
      <c r="E66" s="282"/>
      <c r="F66" s="282"/>
      <c r="G66" s="282"/>
      <c r="H66" s="282"/>
      <c r="I66" s="282"/>
      <c r="J66" s="282"/>
      <c r="K66" s="280"/>
    </row>
    <row r="67" ht="15" customHeight="1">
      <c r="B67" s="278"/>
      <c r="C67" s="284"/>
      <c r="D67" s="282" t="s">
        <v>1701</v>
      </c>
      <c r="E67" s="282"/>
      <c r="F67" s="282"/>
      <c r="G67" s="282"/>
      <c r="H67" s="282"/>
      <c r="I67" s="282"/>
      <c r="J67" s="282"/>
      <c r="K67" s="280"/>
    </row>
    <row r="68" ht="15" customHeight="1">
      <c r="B68" s="278"/>
      <c r="C68" s="284"/>
      <c r="D68" s="282" t="s">
        <v>1702</v>
      </c>
      <c r="E68" s="282"/>
      <c r="F68" s="282"/>
      <c r="G68" s="282"/>
      <c r="H68" s="282"/>
      <c r="I68" s="282"/>
      <c r="J68" s="282"/>
      <c r="K68" s="280"/>
    </row>
    <row r="69" ht="12.75" customHeight="1">
      <c r="B69" s="289"/>
      <c r="C69" s="290"/>
      <c r="D69" s="290"/>
      <c r="E69" s="290"/>
      <c r="F69" s="290"/>
      <c r="G69" s="290"/>
      <c r="H69" s="290"/>
      <c r="I69" s="290"/>
      <c r="J69" s="290"/>
      <c r="K69" s="291"/>
    </row>
    <row r="70" ht="18.75" customHeight="1">
      <c r="B70" s="292"/>
      <c r="C70" s="292"/>
      <c r="D70" s="292"/>
      <c r="E70" s="292"/>
      <c r="F70" s="292"/>
      <c r="G70" s="292"/>
      <c r="H70" s="292"/>
      <c r="I70" s="292"/>
      <c r="J70" s="292"/>
      <c r="K70" s="293"/>
    </row>
    <row r="71" ht="18.75" customHeight="1">
      <c r="B71" s="293"/>
      <c r="C71" s="293"/>
      <c r="D71" s="293"/>
      <c r="E71" s="293"/>
      <c r="F71" s="293"/>
      <c r="G71" s="293"/>
      <c r="H71" s="293"/>
      <c r="I71" s="293"/>
      <c r="J71" s="293"/>
      <c r="K71" s="293"/>
    </row>
    <row r="72" ht="7.5" customHeight="1">
      <c r="B72" s="294"/>
      <c r="C72" s="295"/>
      <c r="D72" s="295"/>
      <c r="E72" s="295"/>
      <c r="F72" s="295"/>
      <c r="G72" s="295"/>
      <c r="H72" s="295"/>
      <c r="I72" s="295"/>
      <c r="J72" s="295"/>
      <c r="K72" s="296"/>
    </row>
    <row r="73" ht="45" customHeight="1">
      <c r="B73" s="297"/>
      <c r="C73" s="298" t="s">
        <v>99</v>
      </c>
      <c r="D73" s="298"/>
      <c r="E73" s="298"/>
      <c r="F73" s="298"/>
      <c r="G73" s="298"/>
      <c r="H73" s="298"/>
      <c r="I73" s="298"/>
      <c r="J73" s="298"/>
      <c r="K73" s="299"/>
    </row>
    <row r="74" ht="17.25" customHeight="1">
      <c r="B74" s="297"/>
      <c r="C74" s="300" t="s">
        <v>1703</v>
      </c>
      <c r="D74" s="300"/>
      <c r="E74" s="300"/>
      <c r="F74" s="300" t="s">
        <v>1704</v>
      </c>
      <c r="G74" s="301"/>
      <c r="H74" s="300" t="s">
        <v>133</v>
      </c>
      <c r="I74" s="300" t="s">
        <v>60</v>
      </c>
      <c r="J74" s="300" t="s">
        <v>1705</v>
      </c>
      <c r="K74" s="299"/>
    </row>
    <row r="75" ht="17.25" customHeight="1">
      <c r="B75" s="297"/>
      <c r="C75" s="302" t="s">
        <v>1706</v>
      </c>
      <c r="D75" s="302"/>
      <c r="E75" s="302"/>
      <c r="F75" s="303" t="s">
        <v>1707</v>
      </c>
      <c r="G75" s="304"/>
      <c r="H75" s="302"/>
      <c r="I75" s="302"/>
      <c r="J75" s="302" t="s">
        <v>1708</v>
      </c>
      <c r="K75" s="299"/>
    </row>
    <row r="76" ht="5.25" customHeight="1">
      <c r="B76" s="297"/>
      <c r="C76" s="305"/>
      <c r="D76" s="305"/>
      <c r="E76" s="305"/>
      <c r="F76" s="305"/>
      <c r="G76" s="306"/>
      <c r="H76" s="305"/>
      <c r="I76" s="305"/>
      <c r="J76" s="305"/>
      <c r="K76" s="299"/>
    </row>
    <row r="77" ht="15" customHeight="1">
      <c r="B77" s="297"/>
      <c r="C77" s="286" t="s">
        <v>56</v>
      </c>
      <c r="D77" s="305"/>
      <c r="E77" s="305"/>
      <c r="F77" s="307" t="s">
        <v>1709</v>
      </c>
      <c r="G77" s="306"/>
      <c r="H77" s="286" t="s">
        <v>1710</v>
      </c>
      <c r="I77" s="286" t="s">
        <v>1711</v>
      </c>
      <c r="J77" s="286">
        <v>20</v>
      </c>
      <c r="K77" s="299"/>
    </row>
    <row r="78" ht="15" customHeight="1">
      <c r="B78" s="297"/>
      <c r="C78" s="286" t="s">
        <v>1712</v>
      </c>
      <c r="D78" s="286"/>
      <c r="E78" s="286"/>
      <c r="F78" s="307" t="s">
        <v>1709</v>
      </c>
      <c r="G78" s="306"/>
      <c r="H78" s="286" t="s">
        <v>1713</v>
      </c>
      <c r="I78" s="286" t="s">
        <v>1711</v>
      </c>
      <c r="J78" s="286">
        <v>120</v>
      </c>
      <c r="K78" s="299"/>
    </row>
    <row r="79" ht="15" customHeight="1">
      <c r="B79" s="308"/>
      <c r="C79" s="286" t="s">
        <v>1714</v>
      </c>
      <c r="D79" s="286"/>
      <c r="E79" s="286"/>
      <c r="F79" s="307" t="s">
        <v>1715</v>
      </c>
      <c r="G79" s="306"/>
      <c r="H79" s="286" t="s">
        <v>1716</v>
      </c>
      <c r="I79" s="286" t="s">
        <v>1711</v>
      </c>
      <c r="J79" s="286">
        <v>50</v>
      </c>
      <c r="K79" s="299"/>
    </row>
    <row r="80" ht="15" customHeight="1">
      <c r="B80" s="308"/>
      <c r="C80" s="286" t="s">
        <v>1717</v>
      </c>
      <c r="D80" s="286"/>
      <c r="E80" s="286"/>
      <c r="F80" s="307" t="s">
        <v>1709</v>
      </c>
      <c r="G80" s="306"/>
      <c r="H80" s="286" t="s">
        <v>1718</v>
      </c>
      <c r="I80" s="286" t="s">
        <v>1719</v>
      </c>
      <c r="J80" s="286"/>
      <c r="K80" s="299"/>
    </row>
    <row r="81" ht="15" customHeight="1">
      <c r="B81" s="308"/>
      <c r="C81" s="309" t="s">
        <v>1720</v>
      </c>
      <c r="D81" s="309"/>
      <c r="E81" s="309"/>
      <c r="F81" s="310" t="s">
        <v>1715</v>
      </c>
      <c r="G81" s="309"/>
      <c r="H81" s="309" t="s">
        <v>1721</v>
      </c>
      <c r="I81" s="309" t="s">
        <v>1711</v>
      </c>
      <c r="J81" s="309">
        <v>15</v>
      </c>
      <c r="K81" s="299"/>
    </row>
    <row r="82" ht="15" customHeight="1">
      <c r="B82" s="308"/>
      <c r="C82" s="309" t="s">
        <v>1722</v>
      </c>
      <c r="D82" s="309"/>
      <c r="E82" s="309"/>
      <c r="F82" s="310" t="s">
        <v>1715</v>
      </c>
      <c r="G82" s="309"/>
      <c r="H82" s="309" t="s">
        <v>1723</v>
      </c>
      <c r="I82" s="309" t="s">
        <v>1711</v>
      </c>
      <c r="J82" s="309">
        <v>15</v>
      </c>
      <c r="K82" s="299"/>
    </row>
    <row r="83" ht="15" customHeight="1">
      <c r="B83" s="308"/>
      <c r="C83" s="309" t="s">
        <v>1724</v>
      </c>
      <c r="D83" s="309"/>
      <c r="E83" s="309"/>
      <c r="F83" s="310" t="s">
        <v>1715</v>
      </c>
      <c r="G83" s="309"/>
      <c r="H83" s="309" t="s">
        <v>1725</v>
      </c>
      <c r="I83" s="309" t="s">
        <v>1711</v>
      </c>
      <c r="J83" s="309">
        <v>20</v>
      </c>
      <c r="K83" s="299"/>
    </row>
    <row r="84" ht="15" customHeight="1">
      <c r="B84" s="308"/>
      <c r="C84" s="309" t="s">
        <v>1726</v>
      </c>
      <c r="D84" s="309"/>
      <c r="E84" s="309"/>
      <c r="F84" s="310" t="s">
        <v>1715</v>
      </c>
      <c r="G84" s="309"/>
      <c r="H84" s="309" t="s">
        <v>1727</v>
      </c>
      <c r="I84" s="309" t="s">
        <v>1711</v>
      </c>
      <c r="J84" s="309">
        <v>20</v>
      </c>
      <c r="K84" s="299"/>
    </row>
    <row r="85" ht="15" customHeight="1">
      <c r="B85" s="308"/>
      <c r="C85" s="286" t="s">
        <v>1728</v>
      </c>
      <c r="D85" s="286"/>
      <c r="E85" s="286"/>
      <c r="F85" s="307" t="s">
        <v>1715</v>
      </c>
      <c r="G85" s="306"/>
      <c r="H85" s="286" t="s">
        <v>1729</v>
      </c>
      <c r="I85" s="286" t="s">
        <v>1711</v>
      </c>
      <c r="J85" s="286">
        <v>50</v>
      </c>
      <c r="K85" s="299"/>
    </row>
    <row r="86" ht="15" customHeight="1">
      <c r="B86" s="308"/>
      <c r="C86" s="286" t="s">
        <v>1730</v>
      </c>
      <c r="D86" s="286"/>
      <c r="E86" s="286"/>
      <c r="F86" s="307" t="s">
        <v>1715</v>
      </c>
      <c r="G86" s="306"/>
      <c r="H86" s="286" t="s">
        <v>1731</v>
      </c>
      <c r="I86" s="286" t="s">
        <v>1711</v>
      </c>
      <c r="J86" s="286">
        <v>20</v>
      </c>
      <c r="K86" s="299"/>
    </row>
    <row r="87" ht="15" customHeight="1">
      <c r="B87" s="308"/>
      <c r="C87" s="286" t="s">
        <v>1732</v>
      </c>
      <c r="D87" s="286"/>
      <c r="E87" s="286"/>
      <c r="F87" s="307" t="s">
        <v>1715</v>
      </c>
      <c r="G87" s="306"/>
      <c r="H87" s="286" t="s">
        <v>1733</v>
      </c>
      <c r="I87" s="286" t="s">
        <v>1711</v>
      </c>
      <c r="J87" s="286">
        <v>20</v>
      </c>
      <c r="K87" s="299"/>
    </row>
    <row r="88" ht="15" customHeight="1">
      <c r="B88" s="308"/>
      <c r="C88" s="286" t="s">
        <v>1734</v>
      </c>
      <c r="D88" s="286"/>
      <c r="E88" s="286"/>
      <c r="F88" s="307" t="s">
        <v>1715</v>
      </c>
      <c r="G88" s="306"/>
      <c r="H88" s="286" t="s">
        <v>1735</v>
      </c>
      <c r="I88" s="286" t="s">
        <v>1711</v>
      </c>
      <c r="J88" s="286">
        <v>50</v>
      </c>
      <c r="K88" s="299"/>
    </row>
    <row r="89" ht="15" customHeight="1">
      <c r="B89" s="308"/>
      <c r="C89" s="286" t="s">
        <v>1736</v>
      </c>
      <c r="D89" s="286"/>
      <c r="E89" s="286"/>
      <c r="F89" s="307" t="s">
        <v>1715</v>
      </c>
      <c r="G89" s="306"/>
      <c r="H89" s="286" t="s">
        <v>1736</v>
      </c>
      <c r="I89" s="286" t="s">
        <v>1711</v>
      </c>
      <c r="J89" s="286">
        <v>50</v>
      </c>
      <c r="K89" s="299"/>
    </row>
    <row r="90" ht="15" customHeight="1">
      <c r="B90" s="308"/>
      <c r="C90" s="286" t="s">
        <v>138</v>
      </c>
      <c r="D90" s="286"/>
      <c r="E90" s="286"/>
      <c r="F90" s="307" t="s">
        <v>1715</v>
      </c>
      <c r="G90" s="306"/>
      <c r="H90" s="286" t="s">
        <v>1737</v>
      </c>
      <c r="I90" s="286" t="s">
        <v>1711</v>
      </c>
      <c r="J90" s="286">
        <v>255</v>
      </c>
      <c r="K90" s="299"/>
    </row>
    <row r="91" ht="15" customHeight="1">
      <c r="B91" s="308"/>
      <c r="C91" s="286" t="s">
        <v>1738</v>
      </c>
      <c r="D91" s="286"/>
      <c r="E91" s="286"/>
      <c r="F91" s="307" t="s">
        <v>1709</v>
      </c>
      <c r="G91" s="306"/>
      <c r="H91" s="286" t="s">
        <v>1739</v>
      </c>
      <c r="I91" s="286" t="s">
        <v>1740</v>
      </c>
      <c r="J91" s="286"/>
      <c r="K91" s="299"/>
    </row>
    <row r="92" ht="15" customHeight="1">
      <c r="B92" s="308"/>
      <c r="C92" s="286" t="s">
        <v>1741</v>
      </c>
      <c r="D92" s="286"/>
      <c r="E92" s="286"/>
      <c r="F92" s="307" t="s">
        <v>1709</v>
      </c>
      <c r="G92" s="306"/>
      <c r="H92" s="286" t="s">
        <v>1742</v>
      </c>
      <c r="I92" s="286" t="s">
        <v>1743</v>
      </c>
      <c r="J92" s="286"/>
      <c r="K92" s="299"/>
    </row>
    <row r="93" ht="15" customHeight="1">
      <c r="B93" s="308"/>
      <c r="C93" s="286" t="s">
        <v>1744</v>
      </c>
      <c r="D93" s="286"/>
      <c r="E93" s="286"/>
      <c r="F93" s="307" t="s">
        <v>1709</v>
      </c>
      <c r="G93" s="306"/>
      <c r="H93" s="286" t="s">
        <v>1744</v>
      </c>
      <c r="I93" s="286" t="s">
        <v>1743</v>
      </c>
      <c r="J93" s="286"/>
      <c r="K93" s="299"/>
    </row>
    <row r="94" ht="15" customHeight="1">
      <c r="B94" s="308"/>
      <c r="C94" s="286" t="s">
        <v>41</v>
      </c>
      <c r="D94" s="286"/>
      <c r="E94" s="286"/>
      <c r="F94" s="307" t="s">
        <v>1709</v>
      </c>
      <c r="G94" s="306"/>
      <c r="H94" s="286" t="s">
        <v>1745</v>
      </c>
      <c r="I94" s="286" t="s">
        <v>1743</v>
      </c>
      <c r="J94" s="286"/>
      <c r="K94" s="299"/>
    </row>
    <row r="95" ht="15" customHeight="1">
      <c r="B95" s="308"/>
      <c r="C95" s="286" t="s">
        <v>51</v>
      </c>
      <c r="D95" s="286"/>
      <c r="E95" s="286"/>
      <c r="F95" s="307" t="s">
        <v>1709</v>
      </c>
      <c r="G95" s="306"/>
      <c r="H95" s="286" t="s">
        <v>1746</v>
      </c>
      <c r="I95" s="286" t="s">
        <v>1743</v>
      </c>
      <c r="J95" s="286"/>
      <c r="K95" s="299"/>
    </row>
    <row r="96" ht="15" customHeight="1">
      <c r="B96" s="311"/>
      <c r="C96" s="312"/>
      <c r="D96" s="312"/>
      <c r="E96" s="312"/>
      <c r="F96" s="312"/>
      <c r="G96" s="312"/>
      <c r="H96" s="312"/>
      <c r="I96" s="312"/>
      <c r="J96" s="312"/>
      <c r="K96" s="313"/>
    </row>
    <row r="97" ht="18.75" customHeight="1">
      <c r="B97" s="314"/>
      <c r="C97" s="315"/>
      <c r="D97" s="315"/>
      <c r="E97" s="315"/>
      <c r="F97" s="315"/>
      <c r="G97" s="315"/>
      <c r="H97" s="315"/>
      <c r="I97" s="315"/>
      <c r="J97" s="315"/>
      <c r="K97" s="314"/>
    </row>
    <row r="98" ht="18.75" customHeight="1">
      <c r="B98" s="293"/>
      <c r="C98" s="293"/>
      <c r="D98" s="293"/>
      <c r="E98" s="293"/>
      <c r="F98" s="293"/>
      <c r="G98" s="293"/>
      <c r="H98" s="293"/>
      <c r="I98" s="293"/>
      <c r="J98" s="293"/>
      <c r="K98" s="293"/>
    </row>
    <row r="99" ht="7.5" customHeight="1">
      <c r="B99" s="294"/>
      <c r="C99" s="295"/>
      <c r="D99" s="295"/>
      <c r="E99" s="295"/>
      <c r="F99" s="295"/>
      <c r="G99" s="295"/>
      <c r="H99" s="295"/>
      <c r="I99" s="295"/>
      <c r="J99" s="295"/>
      <c r="K99" s="296"/>
    </row>
    <row r="100" ht="45" customHeight="1">
      <c r="B100" s="297"/>
      <c r="C100" s="298" t="s">
        <v>1747</v>
      </c>
      <c r="D100" s="298"/>
      <c r="E100" s="298"/>
      <c r="F100" s="298"/>
      <c r="G100" s="298"/>
      <c r="H100" s="298"/>
      <c r="I100" s="298"/>
      <c r="J100" s="298"/>
      <c r="K100" s="299"/>
    </row>
    <row r="101" ht="17.25" customHeight="1">
      <c r="B101" s="297"/>
      <c r="C101" s="300" t="s">
        <v>1703</v>
      </c>
      <c r="D101" s="300"/>
      <c r="E101" s="300"/>
      <c r="F101" s="300" t="s">
        <v>1704</v>
      </c>
      <c r="G101" s="301"/>
      <c r="H101" s="300" t="s">
        <v>133</v>
      </c>
      <c r="I101" s="300" t="s">
        <v>60</v>
      </c>
      <c r="J101" s="300" t="s">
        <v>1705</v>
      </c>
      <c r="K101" s="299"/>
    </row>
    <row r="102" ht="17.25" customHeight="1">
      <c r="B102" s="297"/>
      <c r="C102" s="302" t="s">
        <v>1706</v>
      </c>
      <c r="D102" s="302"/>
      <c r="E102" s="302"/>
      <c r="F102" s="303" t="s">
        <v>1707</v>
      </c>
      <c r="G102" s="304"/>
      <c r="H102" s="302"/>
      <c r="I102" s="302"/>
      <c r="J102" s="302" t="s">
        <v>1708</v>
      </c>
      <c r="K102" s="299"/>
    </row>
    <row r="103" ht="5.25" customHeight="1">
      <c r="B103" s="297"/>
      <c r="C103" s="300"/>
      <c r="D103" s="300"/>
      <c r="E103" s="300"/>
      <c r="F103" s="300"/>
      <c r="G103" s="316"/>
      <c r="H103" s="300"/>
      <c r="I103" s="300"/>
      <c r="J103" s="300"/>
      <c r="K103" s="299"/>
    </row>
    <row r="104" ht="15" customHeight="1">
      <c r="B104" s="297"/>
      <c r="C104" s="286" t="s">
        <v>56</v>
      </c>
      <c r="D104" s="305"/>
      <c r="E104" s="305"/>
      <c r="F104" s="307" t="s">
        <v>1709</v>
      </c>
      <c r="G104" s="316"/>
      <c r="H104" s="286" t="s">
        <v>1748</v>
      </c>
      <c r="I104" s="286" t="s">
        <v>1711</v>
      </c>
      <c r="J104" s="286">
        <v>20</v>
      </c>
      <c r="K104" s="299"/>
    </row>
    <row r="105" ht="15" customHeight="1">
      <c r="B105" s="297"/>
      <c r="C105" s="286" t="s">
        <v>1712</v>
      </c>
      <c r="D105" s="286"/>
      <c r="E105" s="286"/>
      <c r="F105" s="307" t="s">
        <v>1709</v>
      </c>
      <c r="G105" s="286"/>
      <c r="H105" s="286" t="s">
        <v>1748</v>
      </c>
      <c r="I105" s="286" t="s">
        <v>1711</v>
      </c>
      <c r="J105" s="286">
        <v>120</v>
      </c>
      <c r="K105" s="299"/>
    </row>
    <row r="106" ht="15" customHeight="1">
      <c r="B106" s="308"/>
      <c r="C106" s="286" t="s">
        <v>1714</v>
      </c>
      <c r="D106" s="286"/>
      <c r="E106" s="286"/>
      <c r="F106" s="307" t="s">
        <v>1715</v>
      </c>
      <c r="G106" s="286"/>
      <c r="H106" s="286" t="s">
        <v>1748</v>
      </c>
      <c r="I106" s="286" t="s">
        <v>1711</v>
      </c>
      <c r="J106" s="286">
        <v>50</v>
      </c>
      <c r="K106" s="299"/>
    </row>
    <row r="107" ht="15" customHeight="1">
      <c r="B107" s="308"/>
      <c r="C107" s="286" t="s">
        <v>1717</v>
      </c>
      <c r="D107" s="286"/>
      <c r="E107" s="286"/>
      <c r="F107" s="307" t="s">
        <v>1709</v>
      </c>
      <c r="G107" s="286"/>
      <c r="H107" s="286" t="s">
        <v>1748</v>
      </c>
      <c r="I107" s="286" t="s">
        <v>1719</v>
      </c>
      <c r="J107" s="286"/>
      <c r="K107" s="299"/>
    </row>
    <row r="108" ht="15" customHeight="1">
      <c r="B108" s="308"/>
      <c r="C108" s="286" t="s">
        <v>1728</v>
      </c>
      <c r="D108" s="286"/>
      <c r="E108" s="286"/>
      <c r="F108" s="307" t="s">
        <v>1715</v>
      </c>
      <c r="G108" s="286"/>
      <c r="H108" s="286" t="s">
        <v>1748</v>
      </c>
      <c r="I108" s="286" t="s">
        <v>1711</v>
      </c>
      <c r="J108" s="286">
        <v>50</v>
      </c>
      <c r="K108" s="299"/>
    </row>
    <row r="109" ht="15" customHeight="1">
      <c r="B109" s="308"/>
      <c r="C109" s="286" t="s">
        <v>1736</v>
      </c>
      <c r="D109" s="286"/>
      <c r="E109" s="286"/>
      <c r="F109" s="307" t="s">
        <v>1715</v>
      </c>
      <c r="G109" s="286"/>
      <c r="H109" s="286" t="s">
        <v>1748</v>
      </c>
      <c r="I109" s="286" t="s">
        <v>1711</v>
      </c>
      <c r="J109" s="286">
        <v>50</v>
      </c>
      <c r="K109" s="299"/>
    </row>
    <row r="110" ht="15" customHeight="1">
      <c r="B110" s="308"/>
      <c r="C110" s="286" t="s">
        <v>1734</v>
      </c>
      <c r="D110" s="286"/>
      <c r="E110" s="286"/>
      <c r="F110" s="307" t="s">
        <v>1715</v>
      </c>
      <c r="G110" s="286"/>
      <c r="H110" s="286" t="s">
        <v>1748</v>
      </c>
      <c r="I110" s="286" t="s">
        <v>1711</v>
      </c>
      <c r="J110" s="286">
        <v>50</v>
      </c>
      <c r="K110" s="299"/>
    </row>
    <row r="111" ht="15" customHeight="1">
      <c r="B111" s="308"/>
      <c r="C111" s="286" t="s">
        <v>56</v>
      </c>
      <c r="D111" s="286"/>
      <c r="E111" s="286"/>
      <c r="F111" s="307" t="s">
        <v>1709</v>
      </c>
      <c r="G111" s="286"/>
      <c r="H111" s="286" t="s">
        <v>1749</v>
      </c>
      <c r="I111" s="286" t="s">
        <v>1711</v>
      </c>
      <c r="J111" s="286">
        <v>20</v>
      </c>
      <c r="K111" s="299"/>
    </row>
    <row r="112" ht="15" customHeight="1">
      <c r="B112" s="308"/>
      <c r="C112" s="286" t="s">
        <v>1750</v>
      </c>
      <c r="D112" s="286"/>
      <c r="E112" s="286"/>
      <c r="F112" s="307" t="s">
        <v>1709</v>
      </c>
      <c r="G112" s="286"/>
      <c r="H112" s="286" t="s">
        <v>1751</v>
      </c>
      <c r="I112" s="286" t="s">
        <v>1711</v>
      </c>
      <c r="J112" s="286">
        <v>120</v>
      </c>
      <c r="K112" s="299"/>
    </row>
    <row r="113" ht="15" customHeight="1">
      <c r="B113" s="308"/>
      <c r="C113" s="286" t="s">
        <v>41</v>
      </c>
      <c r="D113" s="286"/>
      <c r="E113" s="286"/>
      <c r="F113" s="307" t="s">
        <v>1709</v>
      </c>
      <c r="G113" s="286"/>
      <c r="H113" s="286" t="s">
        <v>1752</v>
      </c>
      <c r="I113" s="286" t="s">
        <v>1743</v>
      </c>
      <c r="J113" s="286"/>
      <c r="K113" s="299"/>
    </row>
    <row r="114" ht="15" customHeight="1">
      <c r="B114" s="308"/>
      <c r="C114" s="286" t="s">
        <v>51</v>
      </c>
      <c r="D114" s="286"/>
      <c r="E114" s="286"/>
      <c r="F114" s="307" t="s">
        <v>1709</v>
      </c>
      <c r="G114" s="286"/>
      <c r="H114" s="286" t="s">
        <v>1753</v>
      </c>
      <c r="I114" s="286" t="s">
        <v>1743</v>
      </c>
      <c r="J114" s="286"/>
      <c r="K114" s="299"/>
    </row>
    <row r="115" ht="15" customHeight="1">
      <c r="B115" s="308"/>
      <c r="C115" s="286" t="s">
        <v>60</v>
      </c>
      <c r="D115" s="286"/>
      <c r="E115" s="286"/>
      <c r="F115" s="307" t="s">
        <v>1709</v>
      </c>
      <c r="G115" s="286"/>
      <c r="H115" s="286" t="s">
        <v>1754</v>
      </c>
      <c r="I115" s="286" t="s">
        <v>1755</v>
      </c>
      <c r="J115" s="286"/>
      <c r="K115" s="299"/>
    </row>
    <row r="116" ht="15" customHeight="1">
      <c r="B116" s="311"/>
      <c r="C116" s="317"/>
      <c r="D116" s="317"/>
      <c r="E116" s="317"/>
      <c r="F116" s="317"/>
      <c r="G116" s="317"/>
      <c r="H116" s="317"/>
      <c r="I116" s="317"/>
      <c r="J116" s="317"/>
      <c r="K116" s="313"/>
    </row>
    <row r="117" ht="18.75" customHeight="1">
      <c r="B117" s="318"/>
      <c r="C117" s="282"/>
      <c r="D117" s="282"/>
      <c r="E117" s="282"/>
      <c r="F117" s="319"/>
      <c r="G117" s="282"/>
      <c r="H117" s="282"/>
      <c r="I117" s="282"/>
      <c r="J117" s="282"/>
      <c r="K117" s="318"/>
    </row>
    <row r="118" ht="18.75" customHeight="1">
      <c r="B118" s="293"/>
      <c r="C118" s="293"/>
      <c r="D118" s="293"/>
      <c r="E118" s="293"/>
      <c r="F118" s="293"/>
      <c r="G118" s="293"/>
      <c r="H118" s="293"/>
      <c r="I118" s="293"/>
      <c r="J118" s="293"/>
      <c r="K118" s="293"/>
    </row>
    <row r="119" ht="7.5" customHeight="1">
      <c r="B119" s="320"/>
      <c r="C119" s="321"/>
      <c r="D119" s="321"/>
      <c r="E119" s="321"/>
      <c r="F119" s="321"/>
      <c r="G119" s="321"/>
      <c r="H119" s="321"/>
      <c r="I119" s="321"/>
      <c r="J119" s="321"/>
      <c r="K119" s="322"/>
    </row>
    <row r="120" ht="45" customHeight="1">
      <c r="B120" s="323"/>
      <c r="C120" s="276" t="s">
        <v>1756</v>
      </c>
      <c r="D120" s="276"/>
      <c r="E120" s="276"/>
      <c r="F120" s="276"/>
      <c r="G120" s="276"/>
      <c r="H120" s="276"/>
      <c r="I120" s="276"/>
      <c r="J120" s="276"/>
      <c r="K120" s="324"/>
    </row>
    <row r="121" ht="17.25" customHeight="1">
      <c r="B121" s="325"/>
      <c r="C121" s="300" t="s">
        <v>1703</v>
      </c>
      <c r="D121" s="300"/>
      <c r="E121" s="300"/>
      <c r="F121" s="300" t="s">
        <v>1704</v>
      </c>
      <c r="G121" s="301"/>
      <c r="H121" s="300" t="s">
        <v>133</v>
      </c>
      <c r="I121" s="300" t="s">
        <v>60</v>
      </c>
      <c r="J121" s="300" t="s">
        <v>1705</v>
      </c>
      <c r="K121" s="326"/>
    </row>
    <row r="122" ht="17.25" customHeight="1">
      <c r="B122" s="325"/>
      <c r="C122" s="302" t="s">
        <v>1706</v>
      </c>
      <c r="D122" s="302"/>
      <c r="E122" s="302"/>
      <c r="F122" s="303" t="s">
        <v>1707</v>
      </c>
      <c r="G122" s="304"/>
      <c r="H122" s="302"/>
      <c r="I122" s="302"/>
      <c r="J122" s="302" t="s">
        <v>1708</v>
      </c>
      <c r="K122" s="326"/>
    </row>
    <row r="123" ht="5.25" customHeight="1">
      <c r="B123" s="327"/>
      <c r="C123" s="305"/>
      <c r="D123" s="305"/>
      <c r="E123" s="305"/>
      <c r="F123" s="305"/>
      <c r="G123" s="286"/>
      <c r="H123" s="305"/>
      <c r="I123" s="305"/>
      <c r="J123" s="305"/>
      <c r="K123" s="328"/>
    </row>
    <row r="124" ht="15" customHeight="1">
      <c r="B124" s="327"/>
      <c r="C124" s="286" t="s">
        <v>1712</v>
      </c>
      <c r="D124" s="305"/>
      <c r="E124" s="305"/>
      <c r="F124" s="307" t="s">
        <v>1709</v>
      </c>
      <c r="G124" s="286"/>
      <c r="H124" s="286" t="s">
        <v>1748</v>
      </c>
      <c r="I124" s="286" t="s">
        <v>1711</v>
      </c>
      <c r="J124" s="286">
        <v>120</v>
      </c>
      <c r="K124" s="329"/>
    </row>
    <row r="125" ht="15" customHeight="1">
      <c r="B125" s="327"/>
      <c r="C125" s="286" t="s">
        <v>1757</v>
      </c>
      <c r="D125" s="286"/>
      <c r="E125" s="286"/>
      <c r="F125" s="307" t="s">
        <v>1709</v>
      </c>
      <c r="G125" s="286"/>
      <c r="H125" s="286" t="s">
        <v>1758</v>
      </c>
      <c r="I125" s="286" t="s">
        <v>1711</v>
      </c>
      <c r="J125" s="286" t="s">
        <v>1759</v>
      </c>
      <c r="K125" s="329"/>
    </row>
    <row r="126" ht="15" customHeight="1">
      <c r="B126" s="327"/>
      <c r="C126" s="286" t="s">
        <v>1658</v>
      </c>
      <c r="D126" s="286"/>
      <c r="E126" s="286"/>
      <c r="F126" s="307" t="s">
        <v>1709</v>
      </c>
      <c r="G126" s="286"/>
      <c r="H126" s="286" t="s">
        <v>1760</v>
      </c>
      <c r="I126" s="286" t="s">
        <v>1711</v>
      </c>
      <c r="J126" s="286" t="s">
        <v>1759</v>
      </c>
      <c r="K126" s="329"/>
    </row>
    <row r="127" ht="15" customHeight="1">
      <c r="B127" s="327"/>
      <c r="C127" s="286" t="s">
        <v>1720</v>
      </c>
      <c r="D127" s="286"/>
      <c r="E127" s="286"/>
      <c r="F127" s="307" t="s">
        <v>1715</v>
      </c>
      <c r="G127" s="286"/>
      <c r="H127" s="286" t="s">
        <v>1721</v>
      </c>
      <c r="I127" s="286" t="s">
        <v>1711</v>
      </c>
      <c r="J127" s="286">
        <v>15</v>
      </c>
      <c r="K127" s="329"/>
    </row>
    <row r="128" ht="15" customHeight="1">
      <c r="B128" s="327"/>
      <c r="C128" s="309" t="s">
        <v>1722</v>
      </c>
      <c r="D128" s="309"/>
      <c r="E128" s="309"/>
      <c r="F128" s="310" t="s">
        <v>1715</v>
      </c>
      <c r="G128" s="309"/>
      <c r="H128" s="309" t="s">
        <v>1723</v>
      </c>
      <c r="I128" s="309" t="s">
        <v>1711</v>
      </c>
      <c r="J128" s="309">
        <v>15</v>
      </c>
      <c r="K128" s="329"/>
    </row>
    <row r="129" ht="15" customHeight="1">
      <c r="B129" s="327"/>
      <c r="C129" s="309" t="s">
        <v>1724</v>
      </c>
      <c r="D129" s="309"/>
      <c r="E129" s="309"/>
      <c r="F129" s="310" t="s">
        <v>1715</v>
      </c>
      <c r="G129" s="309"/>
      <c r="H129" s="309" t="s">
        <v>1725</v>
      </c>
      <c r="I129" s="309" t="s">
        <v>1711</v>
      </c>
      <c r="J129" s="309">
        <v>20</v>
      </c>
      <c r="K129" s="329"/>
    </row>
    <row r="130" ht="15" customHeight="1">
      <c r="B130" s="327"/>
      <c r="C130" s="309" t="s">
        <v>1726</v>
      </c>
      <c r="D130" s="309"/>
      <c r="E130" s="309"/>
      <c r="F130" s="310" t="s">
        <v>1715</v>
      </c>
      <c r="G130" s="309"/>
      <c r="H130" s="309" t="s">
        <v>1727</v>
      </c>
      <c r="I130" s="309" t="s">
        <v>1711</v>
      </c>
      <c r="J130" s="309">
        <v>20</v>
      </c>
      <c r="K130" s="329"/>
    </row>
    <row r="131" ht="15" customHeight="1">
      <c r="B131" s="327"/>
      <c r="C131" s="286" t="s">
        <v>1714</v>
      </c>
      <c r="D131" s="286"/>
      <c r="E131" s="286"/>
      <c r="F131" s="307" t="s">
        <v>1715</v>
      </c>
      <c r="G131" s="286"/>
      <c r="H131" s="286" t="s">
        <v>1748</v>
      </c>
      <c r="I131" s="286" t="s">
        <v>1711</v>
      </c>
      <c r="J131" s="286">
        <v>50</v>
      </c>
      <c r="K131" s="329"/>
    </row>
    <row r="132" ht="15" customHeight="1">
      <c r="B132" s="327"/>
      <c r="C132" s="286" t="s">
        <v>1728</v>
      </c>
      <c r="D132" s="286"/>
      <c r="E132" s="286"/>
      <c r="F132" s="307" t="s">
        <v>1715</v>
      </c>
      <c r="G132" s="286"/>
      <c r="H132" s="286" t="s">
        <v>1748</v>
      </c>
      <c r="I132" s="286" t="s">
        <v>1711</v>
      </c>
      <c r="J132" s="286">
        <v>50</v>
      </c>
      <c r="K132" s="329"/>
    </row>
    <row r="133" ht="15" customHeight="1">
      <c r="B133" s="327"/>
      <c r="C133" s="286" t="s">
        <v>1734</v>
      </c>
      <c r="D133" s="286"/>
      <c r="E133" s="286"/>
      <c r="F133" s="307" t="s">
        <v>1715</v>
      </c>
      <c r="G133" s="286"/>
      <c r="H133" s="286" t="s">
        <v>1748</v>
      </c>
      <c r="I133" s="286" t="s">
        <v>1711</v>
      </c>
      <c r="J133" s="286">
        <v>50</v>
      </c>
      <c r="K133" s="329"/>
    </row>
    <row r="134" ht="15" customHeight="1">
      <c r="B134" s="327"/>
      <c r="C134" s="286" t="s">
        <v>1736</v>
      </c>
      <c r="D134" s="286"/>
      <c r="E134" s="286"/>
      <c r="F134" s="307" t="s">
        <v>1715</v>
      </c>
      <c r="G134" s="286"/>
      <c r="H134" s="286" t="s">
        <v>1748</v>
      </c>
      <c r="I134" s="286" t="s">
        <v>1711</v>
      </c>
      <c r="J134" s="286">
        <v>50</v>
      </c>
      <c r="K134" s="329"/>
    </row>
    <row r="135" ht="15" customHeight="1">
      <c r="B135" s="327"/>
      <c r="C135" s="286" t="s">
        <v>138</v>
      </c>
      <c r="D135" s="286"/>
      <c r="E135" s="286"/>
      <c r="F135" s="307" t="s">
        <v>1715</v>
      </c>
      <c r="G135" s="286"/>
      <c r="H135" s="286" t="s">
        <v>1761</v>
      </c>
      <c r="I135" s="286" t="s">
        <v>1711</v>
      </c>
      <c r="J135" s="286">
        <v>255</v>
      </c>
      <c r="K135" s="329"/>
    </row>
    <row r="136" ht="15" customHeight="1">
      <c r="B136" s="327"/>
      <c r="C136" s="286" t="s">
        <v>1738</v>
      </c>
      <c r="D136" s="286"/>
      <c r="E136" s="286"/>
      <c r="F136" s="307" t="s">
        <v>1709</v>
      </c>
      <c r="G136" s="286"/>
      <c r="H136" s="286" t="s">
        <v>1762</v>
      </c>
      <c r="I136" s="286" t="s">
        <v>1740</v>
      </c>
      <c r="J136" s="286"/>
      <c r="K136" s="329"/>
    </row>
    <row r="137" ht="15" customHeight="1">
      <c r="B137" s="327"/>
      <c r="C137" s="286" t="s">
        <v>1741</v>
      </c>
      <c r="D137" s="286"/>
      <c r="E137" s="286"/>
      <c r="F137" s="307" t="s">
        <v>1709</v>
      </c>
      <c r="G137" s="286"/>
      <c r="H137" s="286" t="s">
        <v>1763</v>
      </c>
      <c r="I137" s="286" t="s">
        <v>1743</v>
      </c>
      <c r="J137" s="286"/>
      <c r="K137" s="329"/>
    </row>
    <row r="138" ht="15" customHeight="1">
      <c r="B138" s="327"/>
      <c r="C138" s="286" t="s">
        <v>1744</v>
      </c>
      <c r="D138" s="286"/>
      <c r="E138" s="286"/>
      <c r="F138" s="307" t="s">
        <v>1709</v>
      </c>
      <c r="G138" s="286"/>
      <c r="H138" s="286" t="s">
        <v>1744</v>
      </c>
      <c r="I138" s="286" t="s">
        <v>1743</v>
      </c>
      <c r="J138" s="286"/>
      <c r="K138" s="329"/>
    </row>
    <row r="139" ht="15" customHeight="1">
      <c r="B139" s="327"/>
      <c r="C139" s="286" t="s">
        <v>41</v>
      </c>
      <c r="D139" s="286"/>
      <c r="E139" s="286"/>
      <c r="F139" s="307" t="s">
        <v>1709</v>
      </c>
      <c r="G139" s="286"/>
      <c r="H139" s="286" t="s">
        <v>1764</v>
      </c>
      <c r="I139" s="286" t="s">
        <v>1743</v>
      </c>
      <c r="J139" s="286"/>
      <c r="K139" s="329"/>
    </row>
    <row r="140" ht="15" customHeight="1">
      <c r="B140" s="327"/>
      <c r="C140" s="286" t="s">
        <v>1765</v>
      </c>
      <c r="D140" s="286"/>
      <c r="E140" s="286"/>
      <c r="F140" s="307" t="s">
        <v>1709</v>
      </c>
      <c r="G140" s="286"/>
      <c r="H140" s="286" t="s">
        <v>1766</v>
      </c>
      <c r="I140" s="286" t="s">
        <v>1743</v>
      </c>
      <c r="J140" s="286"/>
      <c r="K140" s="329"/>
    </row>
    <row r="141" ht="15" customHeight="1">
      <c r="B141" s="330"/>
      <c r="C141" s="331"/>
      <c r="D141" s="331"/>
      <c r="E141" s="331"/>
      <c r="F141" s="331"/>
      <c r="G141" s="331"/>
      <c r="H141" s="331"/>
      <c r="I141" s="331"/>
      <c r="J141" s="331"/>
      <c r="K141" s="332"/>
    </row>
    <row r="142" ht="18.75" customHeight="1">
      <c r="B142" s="282"/>
      <c r="C142" s="282"/>
      <c r="D142" s="282"/>
      <c r="E142" s="282"/>
      <c r="F142" s="319"/>
      <c r="G142" s="282"/>
      <c r="H142" s="282"/>
      <c r="I142" s="282"/>
      <c r="J142" s="282"/>
      <c r="K142" s="282"/>
    </row>
    <row r="143" ht="18.75" customHeight="1">
      <c r="B143" s="293"/>
      <c r="C143" s="293"/>
      <c r="D143" s="293"/>
      <c r="E143" s="293"/>
      <c r="F143" s="293"/>
      <c r="G143" s="293"/>
      <c r="H143" s="293"/>
      <c r="I143" s="293"/>
      <c r="J143" s="293"/>
      <c r="K143" s="293"/>
    </row>
    <row r="144" ht="7.5" customHeight="1">
      <c r="B144" s="294"/>
      <c r="C144" s="295"/>
      <c r="D144" s="295"/>
      <c r="E144" s="295"/>
      <c r="F144" s="295"/>
      <c r="G144" s="295"/>
      <c r="H144" s="295"/>
      <c r="I144" s="295"/>
      <c r="J144" s="295"/>
      <c r="K144" s="296"/>
    </row>
    <row r="145" ht="45" customHeight="1">
      <c r="B145" s="297"/>
      <c r="C145" s="298" t="s">
        <v>1767</v>
      </c>
      <c r="D145" s="298"/>
      <c r="E145" s="298"/>
      <c r="F145" s="298"/>
      <c r="G145" s="298"/>
      <c r="H145" s="298"/>
      <c r="I145" s="298"/>
      <c r="J145" s="298"/>
      <c r="K145" s="299"/>
    </row>
    <row r="146" ht="17.25" customHeight="1">
      <c r="B146" s="297"/>
      <c r="C146" s="300" t="s">
        <v>1703</v>
      </c>
      <c r="D146" s="300"/>
      <c r="E146" s="300"/>
      <c r="F146" s="300" t="s">
        <v>1704</v>
      </c>
      <c r="G146" s="301"/>
      <c r="H146" s="300" t="s">
        <v>133</v>
      </c>
      <c r="I146" s="300" t="s">
        <v>60</v>
      </c>
      <c r="J146" s="300" t="s">
        <v>1705</v>
      </c>
      <c r="K146" s="299"/>
    </row>
    <row r="147" ht="17.25" customHeight="1">
      <c r="B147" s="297"/>
      <c r="C147" s="302" t="s">
        <v>1706</v>
      </c>
      <c r="D147" s="302"/>
      <c r="E147" s="302"/>
      <c r="F147" s="303" t="s">
        <v>1707</v>
      </c>
      <c r="G147" s="304"/>
      <c r="H147" s="302"/>
      <c r="I147" s="302"/>
      <c r="J147" s="302" t="s">
        <v>1708</v>
      </c>
      <c r="K147" s="299"/>
    </row>
    <row r="148" ht="5.25" customHeight="1">
      <c r="B148" s="308"/>
      <c r="C148" s="305"/>
      <c r="D148" s="305"/>
      <c r="E148" s="305"/>
      <c r="F148" s="305"/>
      <c r="G148" s="306"/>
      <c r="H148" s="305"/>
      <c r="I148" s="305"/>
      <c r="J148" s="305"/>
      <c r="K148" s="329"/>
    </row>
    <row r="149" ht="15" customHeight="1">
      <c r="B149" s="308"/>
      <c r="C149" s="333" t="s">
        <v>1712</v>
      </c>
      <c r="D149" s="286"/>
      <c r="E149" s="286"/>
      <c r="F149" s="334" t="s">
        <v>1709</v>
      </c>
      <c r="G149" s="286"/>
      <c r="H149" s="333" t="s">
        <v>1748</v>
      </c>
      <c r="I149" s="333" t="s">
        <v>1711</v>
      </c>
      <c r="J149" s="333">
        <v>120</v>
      </c>
      <c r="K149" s="329"/>
    </row>
    <row r="150" ht="15" customHeight="1">
      <c r="B150" s="308"/>
      <c r="C150" s="333" t="s">
        <v>1757</v>
      </c>
      <c r="D150" s="286"/>
      <c r="E150" s="286"/>
      <c r="F150" s="334" t="s">
        <v>1709</v>
      </c>
      <c r="G150" s="286"/>
      <c r="H150" s="333" t="s">
        <v>1768</v>
      </c>
      <c r="I150" s="333" t="s">
        <v>1711</v>
      </c>
      <c r="J150" s="333" t="s">
        <v>1759</v>
      </c>
      <c r="K150" s="329"/>
    </row>
    <row r="151" ht="15" customHeight="1">
      <c r="B151" s="308"/>
      <c r="C151" s="333" t="s">
        <v>1658</v>
      </c>
      <c r="D151" s="286"/>
      <c r="E151" s="286"/>
      <c r="F151" s="334" t="s">
        <v>1709</v>
      </c>
      <c r="G151" s="286"/>
      <c r="H151" s="333" t="s">
        <v>1769</v>
      </c>
      <c r="I151" s="333" t="s">
        <v>1711</v>
      </c>
      <c r="J151" s="333" t="s">
        <v>1759</v>
      </c>
      <c r="K151" s="329"/>
    </row>
    <row r="152" ht="15" customHeight="1">
      <c r="B152" s="308"/>
      <c r="C152" s="333" t="s">
        <v>1714</v>
      </c>
      <c r="D152" s="286"/>
      <c r="E152" s="286"/>
      <c r="F152" s="334" t="s">
        <v>1715</v>
      </c>
      <c r="G152" s="286"/>
      <c r="H152" s="333" t="s">
        <v>1748</v>
      </c>
      <c r="I152" s="333" t="s">
        <v>1711</v>
      </c>
      <c r="J152" s="333">
        <v>50</v>
      </c>
      <c r="K152" s="329"/>
    </row>
    <row r="153" ht="15" customHeight="1">
      <c r="B153" s="308"/>
      <c r="C153" s="333" t="s">
        <v>1717</v>
      </c>
      <c r="D153" s="286"/>
      <c r="E153" s="286"/>
      <c r="F153" s="334" t="s">
        <v>1709</v>
      </c>
      <c r="G153" s="286"/>
      <c r="H153" s="333" t="s">
        <v>1748</v>
      </c>
      <c r="I153" s="333" t="s">
        <v>1719</v>
      </c>
      <c r="J153" s="333"/>
      <c r="K153" s="329"/>
    </row>
    <row r="154" ht="15" customHeight="1">
      <c r="B154" s="308"/>
      <c r="C154" s="333" t="s">
        <v>1728</v>
      </c>
      <c r="D154" s="286"/>
      <c r="E154" s="286"/>
      <c r="F154" s="334" t="s">
        <v>1715</v>
      </c>
      <c r="G154" s="286"/>
      <c r="H154" s="333" t="s">
        <v>1748</v>
      </c>
      <c r="I154" s="333" t="s">
        <v>1711</v>
      </c>
      <c r="J154" s="333">
        <v>50</v>
      </c>
      <c r="K154" s="329"/>
    </row>
    <row r="155" ht="15" customHeight="1">
      <c r="B155" s="308"/>
      <c r="C155" s="333" t="s">
        <v>1736</v>
      </c>
      <c r="D155" s="286"/>
      <c r="E155" s="286"/>
      <c r="F155" s="334" t="s">
        <v>1715</v>
      </c>
      <c r="G155" s="286"/>
      <c r="H155" s="333" t="s">
        <v>1748</v>
      </c>
      <c r="I155" s="333" t="s">
        <v>1711</v>
      </c>
      <c r="J155" s="333">
        <v>50</v>
      </c>
      <c r="K155" s="329"/>
    </row>
    <row r="156" ht="15" customHeight="1">
      <c r="B156" s="308"/>
      <c r="C156" s="333" t="s">
        <v>1734</v>
      </c>
      <c r="D156" s="286"/>
      <c r="E156" s="286"/>
      <c r="F156" s="334" t="s">
        <v>1715</v>
      </c>
      <c r="G156" s="286"/>
      <c r="H156" s="333" t="s">
        <v>1748</v>
      </c>
      <c r="I156" s="333" t="s">
        <v>1711</v>
      </c>
      <c r="J156" s="333">
        <v>50</v>
      </c>
      <c r="K156" s="329"/>
    </row>
    <row r="157" ht="15" customHeight="1">
      <c r="B157" s="308"/>
      <c r="C157" s="333" t="s">
        <v>104</v>
      </c>
      <c r="D157" s="286"/>
      <c r="E157" s="286"/>
      <c r="F157" s="334" t="s">
        <v>1709</v>
      </c>
      <c r="G157" s="286"/>
      <c r="H157" s="333" t="s">
        <v>1770</v>
      </c>
      <c r="I157" s="333" t="s">
        <v>1711</v>
      </c>
      <c r="J157" s="333" t="s">
        <v>1771</v>
      </c>
      <c r="K157" s="329"/>
    </row>
    <row r="158" ht="15" customHeight="1">
      <c r="B158" s="308"/>
      <c r="C158" s="333" t="s">
        <v>1772</v>
      </c>
      <c r="D158" s="286"/>
      <c r="E158" s="286"/>
      <c r="F158" s="334" t="s">
        <v>1709</v>
      </c>
      <c r="G158" s="286"/>
      <c r="H158" s="333" t="s">
        <v>1773</v>
      </c>
      <c r="I158" s="333" t="s">
        <v>1743</v>
      </c>
      <c r="J158" s="333"/>
      <c r="K158" s="329"/>
    </row>
    <row r="159" ht="15" customHeight="1">
      <c r="B159" s="335"/>
      <c r="C159" s="317"/>
      <c r="D159" s="317"/>
      <c r="E159" s="317"/>
      <c r="F159" s="317"/>
      <c r="G159" s="317"/>
      <c r="H159" s="317"/>
      <c r="I159" s="317"/>
      <c r="J159" s="317"/>
      <c r="K159" s="336"/>
    </row>
    <row r="160" ht="18.75" customHeight="1">
      <c r="B160" s="282"/>
      <c r="C160" s="286"/>
      <c r="D160" s="286"/>
      <c r="E160" s="286"/>
      <c r="F160" s="307"/>
      <c r="G160" s="286"/>
      <c r="H160" s="286"/>
      <c r="I160" s="286"/>
      <c r="J160" s="286"/>
      <c r="K160" s="282"/>
    </row>
    <row r="161" ht="18.75" customHeight="1">
      <c r="B161" s="293"/>
      <c r="C161" s="293"/>
      <c r="D161" s="293"/>
      <c r="E161" s="293"/>
      <c r="F161" s="293"/>
      <c r="G161" s="293"/>
      <c r="H161" s="293"/>
      <c r="I161" s="293"/>
      <c r="J161" s="293"/>
      <c r="K161" s="293"/>
    </row>
    <row r="162" ht="7.5" customHeight="1">
      <c r="B162" s="272"/>
      <c r="C162" s="273"/>
      <c r="D162" s="273"/>
      <c r="E162" s="273"/>
      <c r="F162" s="273"/>
      <c r="G162" s="273"/>
      <c r="H162" s="273"/>
      <c r="I162" s="273"/>
      <c r="J162" s="273"/>
      <c r="K162" s="274"/>
    </row>
    <row r="163" ht="45" customHeight="1">
      <c r="B163" s="275"/>
      <c r="C163" s="276" t="s">
        <v>1774</v>
      </c>
      <c r="D163" s="276"/>
      <c r="E163" s="276"/>
      <c r="F163" s="276"/>
      <c r="G163" s="276"/>
      <c r="H163" s="276"/>
      <c r="I163" s="276"/>
      <c r="J163" s="276"/>
      <c r="K163" s="277"/>
    </row>
    <row r="164" ht="17.25" customHeight="1">
      <c r="B164" s="275"/>
      <c r="C164" s="300" t="s">
        <v>1703</v>
      </c>
      <c r="D164" s="300"/>
      <c r="E164" s="300"/>
      <c r="F164" s="300" t="s">
        <v>1704</v>
      </c>
      <c r="G164" s="337"/>
      <c r="H164" s="338" t="s">
        <v>133</v>
      </c>
      <c r="I164" s="338" t="s">
        <v>60</v>
      </c>
      <c r="J164" s="300" t="s">
        <v>1705</v>
      </c>
      <c r="K164" s="277"/>
    </row>
    <row r="165" ht="17.25" customHeight="1">
      <c r="B165" s="278"/>
      <c r="C165" s="302" t="s">
        <v>1706</v>
      </c>
      <c r="D165" s="302"/>
      <c r="E165" s="302"/>
      <c r="F165" s="303" t="s">
        <v>1707</v>
      </c>
      <c r="G165" s="339"/>
      <c r="H165" s="340"/>
      <c r="I165" s="340"/>
      <c r="J165" s="302" t="s">
        <v>1708</v>
      </c>
      <c r="K165" s="280"/>
    </row>
    <row r="166" ht="5.25" customHeight="1">
      <c r="B166" s="308"/>
      <c r="C166" s="305"/>
      <c r="D166" s="305"/>
      <c r="E166" s="305"/>
      <c r="F166" s="305"/>
      <c r="G166" s="306"/>
      <c r="H166" s="305"/>
      <c r="I166" s="305"/>
      <c r="J166" s="305"/>
      <c r="K166" s="329"/>
    </row>
    <row r="167" ht="15" customHeight="1">
      <c r="B167" s="308"/>
      <c r="C167" s="286" t="s">
        <v>1712</v>
      </c>
      <c r="D167" s="286"/>
      <c r="E167" s="286"/>
      <c r="F167" s="307" t="s">
        <v>1709</v>
      </c>
      <c r="G167" s="286"/>
      <c r="H167" s="286" t="s">
        <v>1748</v>
      </c>
      <c r="I167" s="286" t="s">
        <v>1711</v>
      </c>
      <c r="J167" s="286">
        <v>120</v>
      </c>
      <c r="K167" s="329"/>
    </row>
    <row r="168" ht="15" customHeight="1">
      <c r="B168" s="308"/>
      <c r="C168" s="286" t="s">
        <v>1757</v>
      </c>
      <c r="D168" s="286"/>
      <c r="E168" s="286"/>
      <c r="F168" s="307" t="s">
        <v>1709</v>
      </c>
      <c r="G168" s="286"/>
      <c r="H168" s="286" t="s">
        <v>1758</v>
      </c>
      <c r="I168" s="286" t="s">
        <v>1711</v>
      </c>
      <c r="J168" s="286" t="s">
        <v>1759</v>
      </c>
      <c r="K168" s="329"/>
    </row>
    <row r="169" ht="15" customHeight="1">
      <c r="B169" s="308"/>
      <c r="C169" s="286" t="s">
        <v>1658</v>
      </c>
      <c r="D169" s="286"/>
      <c r="E169" s="286"/>
      <c r="F169" s="307" t="s">
        <v>1709</v>
      </c>
      <c r="G169" s="286"/>
      <c r="H169" s="286" t="s">
        <v>1775</v>
      </c>
      <c r="I169" s="286" t="s">
        <v>1711</v>
      </c>
      <c r="J169" s="286" t="s">
        <v>1759</v>
      </c>
      <c r="K169" s="329"/>
    </row>
    <row r="170" ht="15" customHeight="1">
      <c r="B170" s="308"/>
      <c r="C170" s="286" t="s">
        <v>1714</v>
      </c>
      <c r="D170" s="286"/>
      <c r="E170" s="286"/>
      <c r="F170" s="307" t="s">
        <v>1715</v>
      </c>
      <c r="G170" s="286"/>
      <c r="H170" s="286" t="s">
        <v>1775</v>
      </c>
      <c r="I170" s="286" t="s">
        <v>1711</v>
      </c>
      <c r="J170" s="286">
        <v>50</v>
      </c>
      <c r="K170" s="329"/>
    </row>
    <row r="171" ht="15" customHeight="1">
      <c r="B171" s="308"/>
      <c r="C171" s="286" t="s">
        <v>1717</v>
      </c>
      <c r="D171" s="286"/>
      <c r="E171" s="286"/>
      <c r="F171" s="307" t="s">
        <v>1709</v>
      </c>
      <c r="G171" s="286"/>
      <c r="H171" s="286" t="s">
        <v>1775</v>
      </c>
      <c r="I171" s="286" t="s">
        <v>1719</v>
      </c>
      <c r="J171" s="286"/>
      <c r="K171" s="329"/>
    </row>
    <row r="172" ht="15" customHeight="1">
      <c r="B172" s="308"/>
      <c r="C172" s="286" t="s">
        <v>1728</v>
      </c>
      <c r="D172" s="286"/>
      <c r="E172" s="286"/>
      <c r="F172" s="307" t="s">
        <v>1715</v>
      </c>
      <c r="G172" s="286"/>
      <c r="H172" s="286" t="s">
        <v>1775</v>
      </c>
      <c r="I172" s="286" t="s">
        <v>1711</v>
      </c>
      <c r="J172" s="286">
        <v>50</v>
      </c>
      <c r="K172" s="329"/>
    </row>
    <row r="173" ht="15" customHeight="1">
      <c r="B173" s="308"/>
      <c r="C173" s="286" t="s">
        <v>1736</v>
      </c>
      <c r="D173" s="286"/>
      <c r="E173" s="286"/>
      <c r="F173" s="307" t="s">
        <v>1715</v>
      </c>
      <c r="G173" s="286"/>
      <c r="H173" s="286" t="s">
        <v>1775</v>
      </c>
      <c r="I173" s="286" t="s">
        <v>1711</v>
      </c>
      <c r="J173" s="286">
        <v>50</v>
      </c>
      <c r="K173" s="329"/>
    </row>
    <row r="174" ht="15" customHeight="1">
      <c r="B174" s="308"/>
      <c r="C174" s="286" t="s">
        <v>1734</v>
      </c>
      <c r="D174" s="286"/>
      <c r="E174" s="286"/>
      <c r="F174" s="307" t="s">
        <v>1715</v>
      </c>
      <c r="G174" s="286"/>
      <c r="H174" s="286" t="s">
        <v>1775</v>
      </c>
      <c r="I174" s="286" t="s">
        <v>1711</v>
      </c>
      <c r="J174" s="286">
        <v>50</v>
      </c>
      <c r="K174" s="329"/>
    </row>
    <row r="175" ht="15" customHeight="1">
      <c r="B175" s="308"/>
      <c r="C175" s="286" t="s">
        <v>132</v>
      </c>
      <c r="D175" s="286"/>
      <c r="E175" s="286"/>
      <c r="F175" s="307" t="s">
        <v>1709</v>
      </c>
      <c r="G175" s="286"/>
      <c r="H175" s="286" t="s">
        <v>1776</v>
      </c>
      <c r="I175" s="286" t="s">
        <v>1777</v>
      </c>
      <c r="J175" s="286"/>
      <c r="K175" s="329"/>
    </row>
    <row r="176" ht="15" customHeight="1">
      <c r="B176" s="308"/>
      <c r="C176" s="286" t="s">
        <v>60</v>
      </c>
      <c r="D176" s="286"/>
      <c r="E176" s="286"/>
      <c r="F176" s="307" t="s">
        <v>1709</v>
      </c>
      <c r="G176" s="286"/>
      <c r="H176" s="286" t="s">
        <v>1778</v>
      </c>
      <c r="I176" s="286" t="s">
        <v>1779</v>
      </c>
      <c r="J176" s="286">
        <v>1</v>
      </c>
      <c r="K176" s="329"/>
    </row>
    <row r="177" ht="15" customHeight="1">
      <c r="B177" s="308"/>
      <c r="C177" s="286" t="s">
        <v>56</v>
      </c>
      <c r="D177" s="286"/>
      <c r="E177" s="286"/>
      <c r="F177" s="307" t="s">
        <v>1709</v>
      </c>
      <c r="G177" s="286"/>
      <c r="H177" s="286" t="s">
        <v>1780</v>
      </c>
      <c r="I177" s="286" t="s">
        <v>1711</v>
      </c>
      <c r="J177" s="286">
        <v>20</v>
      </c>
      <c r="K177" s="329"/>
    </row>
    <row r="178" ht="15" customHeight="1">
      <c r="B178" s="308"/>
      <c r="C178" s="286" t="s">
        <v>133</v>
      </c>
      <c r="D178" s="286"/>
      <c r="E178" s="286"/>
      <c r="F178" s="307" t="s">
        <v>1709</v>
      </c>
      <c r="G178" s="286"/>
      <c r="H178" s="286" t="s">
        <v>1781</v>
      </c>
      <c r="I178" s="286" t="s">
        <v>1711</v>
      </c>
      <c r="J178" s="286">
        <v>255</v>
      </c>
      <c r="K178" s="329"/>
    </row>
    <row r="179" ht="15" customHeight="1">
      <c r="B179" s="308"/>
      <c r="C179" s="286" t="s">
        <v>134</v>
      </c>
      <c r="D179" s="286"/>
      <c r="E179" s="286"/>
      <c r="F179" s="307" t="s">
        <v>1709</v>
      </c>
      <c r="G179" s="286"/>
      <c r="H179" s="286" t="s">
        <v>1674</v>
      </c>
      <c r="I179" s="286" t="s">
        <v>1711</v>
      </c>
      <c r="J179" s="286">
        <v>10</v>
      </c>
      <c r="K179" s="329"/>
    </row>
    <row r="180" ht="15" customHeight="1">
      <c r="B180" s="308"/>
      <c r="C180" s="286" t="s">
        <v>135</v>
      </c>
      <c r="D180" s="286"/>
      <c r="E180" s="286"/>
      <c r="F180" s="307" t="s">
        <v>1709</v>
      </c>
      <c r="G180" s="286"/>
      <c r="H180" s="286" t="s">
        <v>1782</v>
      </c>
      <c r="I180" s="286" t="s">
        <v>1743</v>
      </c>
      <c r="J180" s="286"/>
      <c r="K180" s="329"/>
    </row>
    <row r="181" ht="15" customHeight="1">
      <c r="B181" s="308"/>
      <c r="C181" s="286" t="s">
        <v>1783</v>
      </c>
      <c r="D181" s="286"/>
      <c r="E181" s="286"/>
      <c r="F181" s="307" t="s">
        <v>1709</v>
      </c>
      <c r="G181" s="286"/>
      <c r="H181" s="286" t="s">
        <v>1784</v>
      </c>
      <c r="I181" s="286" t="s">
        <v>1743</v>
      </c>
      <c r="J181" s="286"/>
      <c r="K181" s="329"/>
    </row>
    <row r="182" ht="15" customHeight="1">
      <c r="B182" s="308"/>
      <c r="C182" s="286" t="s">
        <v>1772</v>
      </c>
      <c r="D182" s="286"/>
      <c r="E182" s="286"/>
      <c r="F182" s="307" t="s">
        <v>1709</v>
      </c>
      <c r="G182" s="286"/>
      <c r="H182" s="286" t="s">
        <v>1785</v>
      </c>
      <c r="I182" s="286" t="s">
        <v>1743</v>
      </c>
      <c r="J182" s="286"/>
      <c r="K182" s="329"/>
    </row>
    <row r="183" ht="15" customHeight="1">
      <c r="B183" s="308"/>
      <c r="C183" s="286" t="s">
        <v>137</v>
      </c>
      <c r="D183" s="286"/>
      <c r="E183" s="286"/>
      <c r="F183" s="307" t="s">
        <v>1715</v>
      </c>
      <c r="G183" s="286"/>
      <c r="H183" s="286" t="s">
        <v>1786</v>
      </c>
      <c r="I183" s="286" t="s">
        <v>1711</v>
      </c>
      <c r="J183" s="286">
        <v>50</v>
      </c>
      <c r="K183" s="329"/>
    </row>
    <row r="184" ht="15" customHeight="1">
      <c r="B184" s="308"/>
      <c r="C184" s="286" t="s">
        <v>1787</v>
      </c>
      <c r="D184" s="286"/>
      <c r="E184" s="286"/>
      <c r="F184" s="307" t="s">
        <v>1715</v>
      </c>
      <c r="G184" s="286"/>
      <c r="H184" s="286" t="s">
        <v>1788</v>
      </c>
      <c r="I184" s="286" t="s">
        <v>1789</v>
      </c>
      <c r="J184" s="286"/>
      <c r="K184" s="329"/>
    </row>
    <row r="185" ht="15" customHeight="1">
      <c r="B185" s="308"/>
      <c r="C185" s="286" t="s">
        <v>1790</v>
      </c>
      <c r="D185" s="286"/>
      <c r="E185" s="286"/>
      <c r="F185" s="307" t="s">
        <v>1715</v>
      </c>
      <c r="G185" s="286"/>
      <c r="H185" s="286" t="s">
        <v>1791</v>
      </c>
      <c r="I185" s="286" t="s">
        <v>1789</v>
      </c>
      <c r="J185" s="286"/>
      <c r="K185" s="329"/>
    </row>
    <row r="186" ht="15" customHeight="1">
      <c r="B186" s="308"/>
      <c r="C186" s="286" t="s">
        <v>1792</v>
      </c>
      <c r="D186" s="286"/>
      <c r="E186" s="286"/>
      <c r="F186" s="307" t="s">
        <v>1715</v>
      </c>
      <c r="G186" s="286"/>
      <c r="H186" s="286" t="s">
        <v>1793</v>
      </c>
      <c r="I186" s="286" t="s">
        <v>1789</v>
      </c>
      <c r="J186" s="286"/>
      <c r="K186" s="329"/>
    </row>
    <row r="187" ht="15" customHeight="1">
      <c r="B187" s="308"/>
      <c r="C187" s="341" t="s">
        <v>1794</v>
      </c>
      <c r="D187" s="286"/>
      <c r="E187" s="286"/>
      <c r="F187" s="307" t="s">
        <v>1715</v>
      </c>
      <c r="G187" s="286"/>
      <c r="H187" s="286" t="s">
        <v>1795</v>
      </c>
      <c r="I187" s="286" t="s">
        <v>1796</v>
      </c>
      <c r="J187" s="342" t="s">
        <v>1797</v>
      </c>
      <c r="K187" s="329"/>
    </row>
    <row r="188" ht="15" customHeight="1">
      <c r="B188" s="308"/>
      <c r="C188" s="292" t="s">
        <v>45</v>
      </c>
      <c r="D188" s="286"/>
      <c r="E188" s="286"/>
      <c r="F188" s="307" t="s">
        <v>1709</v>
      </c>
      <c r="G188" s="286"/>
      <c r="H188" s="282" t="s">
        <v>1798</v>
      </c>
      <c r="I188" s="286" t="s">
        <v>1799</v>
      </c>
      <c r="J188" s="286"/>
      <c r="K188" s="329"/>
    </row>
    <row r="189" ht="15" customHeight="1">
      <c r="B189" s="308"/>
      <c r="C189" s="292" t="s">
        <v>1800</v>
      </c>
      <c r="D189" s="286"/>
      <c r="E189" s="286"/>
      <c r="F189" s="307" t="s">
        <v>1709</v>
      </c>
      <c r="G189" s="286"/>
      <c r="H189" s="286" t="s">
        <v>1801</v>
      </c>
      <c r="I189" s="286" t="s">
        <v>1743</v>
      </c>
      <c r="J189" s="286"/>
      <c r="K189" s="329"/>
    </row>
    <row r="190" ht="15" customHeight="1">
      <c r="B190" s="308"/>
      <c r="C190" s="292" t="s">
        <v>1802</v>
      </c>
      <c r="D190" s="286"/>
      <c r="E190" s="286"/>
      <c r="F190" s="307" t="s">
        <v>1709</v>
      </c>
      <c r="G190" s="286"/>
      <c r="H190" s="286" t="s">
        <v>1803</v>
      </c>
      <c r="I190" s="286" t="s">
        <v>1743</v>
      </c>
      <c r="J190" s="286"/>
      <c r="K190" s="329"/>
    </row>
    <row r="191" ht="15" customHeight="1">
      <c r="B191" s="308"/>
      <c r="C191" s="292" t="s">
        <v>1804</v>
      </c>
      <c r="D191" s="286"/>
      <c r="E191" s="286"/>
      <c r="F191" s="307" t="s">
        <v>1715</v>
      </c>
      <c r="G191" s="286"/>
      <c r="H191" s="286" t="s">
        <v>1805</v>
      </c>
      <c r="I191" s="286" t="s">
        <v>1743</v>
      </c>
      <c r="J191" s="286"/>
      <c r="K191" s="329"/>
    </row>
    <row r="192" ht="15" customHeight="1">
      <c r="B192" s="335"/>
      <c r="C192" s="343"/>
      <c r="D192" s="317"/>
      <c r="E192" s="317"/>
      <c r="F192" s="317"/>
      <c r="G192" s="317"/>
      <c r="H192" s="317"/>
      <c r="I192" s="317"/>
      <c r="J192" s="317"/>
      <c r="K192" s="336"/>
    </row>
    <row r="193" ht="18.75" customHeight="1">
      <c r="B193" s="282"/>
      <c r="C193" s="286"/>
      <c r="D193" s="286"/>
      <c r="E193" s="286"/>
      <c r="F193" s="307"/>
      <c r="G193" s="286"/>
      <c r="H193" s="286"/>
      <c r="I193" s="286"/>
      <c r="J193" s="286"/>
      <c r="K193" s="282"/>
    </row>
    <row r="194" ht="18.75" customHeight="1">
      <c r="B194" s="282"/>
      <c r="C194" s="286"/>
      <c r="D194" s="286"/>
      <c r="E194" s="286"/>
      <c r="F194" s="307"/>
      <c r="G194" s="286"/>
      <c r="H194" s="286"/>
      <c r="I194" s="286"/>
      <c r="J194" s="286"/>
      <c r="K194" s="282"/>
    </row>
    <row r="195" ht="18.75" customHeight="1">
      <c r="B195" s="293"/>
      <c r="C195" s="293"/>
      <c r="D195" s="293"/>
      <c r="E195" s="293"/>
      <c r="F195" s="293"/>
      <c r="G195" s="293"/>
      <c r="H195" s="293"/>
      <c r="I195" s="293"/>
      <c r="J195" s="293"/>
      <c r="K195" s="293"/>
    </row>
    <row r="196" ht="13.5">
      <c r="B196" s="272"/>
      <c r="C196" s="273"/>
      <c r="D196" s="273"/>
      <c r="E196" s="273"/>
      <c r="F196" s="273"/>
      <c r="G196" s="273"/>
      <c r="H196" s="273"/>
      <c r="I196" s="273"/>
      <c r="J196" s="273"/>
      <c r="K196" s="274"/>
    </row>
    <row r="197" ht="21">
      <c r="B197" s="275"/>
      <c r="C197" s="276" t="s">
        <v>1806</v>
      </c>
      <c r="D197" s="276"/>
      <c r="E197" s="276"/>
      <c r="F197" s="276"/>
      <c r="G197" s="276"/>
      <c r="H197" s="276"/>
      <c r="I197" s="276"/>
      <c r="J197" s="276"/>
      <c r="K197" s="277"/>
    </row>
    <row r="198" ht="25.5" customHeight="1">
      <c r="B198" s="275"/>
      <c r="C198" s="344" t="s">
        <v>1807</v>
      </c>
      <c r="D198" s="344"/>
      <c r="E198" s="344"/>
      <c r="F198" s="344" t="s">
        <v>1808</v>
      </c>
      <c r="G198" s="345"/>
      <c r="H198" s="344" t="s">
        <v>1809</v>
      </c>
      <c r="I198" s="344"/>
      <c r="J198" s="344"/>
      <c r="K198" s="277"/>
    </row>
    <row r="199" ht="5.25" customHeight="1">
      <c r="B199" s="308"/>
      <c r="C199" s="305"/>
      <c r="D199" s="305"/>
      <c r="E199" s="305"/>
      <c r="F199" s="305"/>
      <c r="G199" s="286"/>
      <c r="H199" s="305"/>
      <c r="I199" s="305"/>
      <c r="J199" s="305"/>
      <c r="K199" s="329"/>
    </row>
    <row r="200" ht="15" customHeight="1">
      <c r="B200" s="308"/>
      <c r="C200" s="286" t="s">
        <v>1799</v>
      </c>
      <c r="D200" s="286"/>
      <c r="E200" s="286"/>
      <c r="F200" s="307" t="s">
        <v>46</v>
      </c>
      <c r="G200" s="286"/>
      <c r="H200" s="286" t="s">
        <v>1810</v>
      </c>
      <c r="I200" s="286"/>
      <c r="J200" s="286"/>
      <c r="K200" s="329"/>
    </row>
    <row r="201" ht="15" customHeight="1">
      <c r="B201" s="308"/>
      <c r="C201" s="314"/>
      <c r="D201" s="286"/>
      <c r="E201" s="286"/>
      <c r="F201" s="307" t="s">
        <v>47</v>
      </c>
      <c r="G201" s="286"/>
      <c r="H201" s="286" t="s">
        <v>1811</v>
      </c>
      <c r="I201" s="286"/>
      <c r="J201" s="286"/>
      <c r="K201" s="329"/>
    </row>
    <row r="202" ht="15" customHeight="1">
      <c r="B202" s="308"/>
      <c r="C202" s="314"/>
      <c r="D202" s="286"/>
      <c r="E202" s="286"/>
      <c r="F202" s="307" t="s">
        <v>50</v>
      </c>
      <c r="G202" s="286"/>
      <c r="H202" s="286" t="s">
        <v>1812</v>
      </c>
      <c r="I202" s="286"/>
      <c r="J202" s="286"/>
      <c r="K202" s="329"/>
    </row>
    <row r="203" ht="15" customHeight="1">
      <c r="B203" s="308"/>
      <c r="C203" s="286"/>
      <c r="D203" s="286"/>
      <c r="E203" s="286"/>
      <c r="F203" s="307" t="s">
        <v>48</v>
      </c>
      <c r="G203" s="286"/>
      <c r="H203" s="286" t="s">
        <v>1813</v>
      </c>
      <c r="I203" s="286"/>
      <c r="J203" s="286"/>
      <c r="K203" s="329"/>
    </row>
    <row r="204" ht="15" customHeight="1">
      <c r="B204" s="308"/>
      <c r="C204" s="286"/>
      <c r="D204" s="286"/>
      <c r="E204" s="286"/>
      <c r="F204" s="307" t="s">
        <v>49</v>
      </c>
      <c r="G204" s="286"/>
      <c r="H204" s="286" t="s">
        <v>1814</v>
      </c>
      <c r="I204" s="286"/>
      <c r="J204" s="286"/>
      <c r="K204" s="329"/>
    </row>
    <row r="205" ht="15" customHeight="1">
      <c r="B205" s="308"/>
      <c r="C205" s="286"/>
      <c r="D205" s="286"/>
      <c r="E205" s="286"/>
      <c r="F205" s="307"/>
      <c r="G205" s="286"/>
      <c r="H205" s="286"/>
      <c r="I205" s="286"/>
      <c r="J205" s="286"/>
      <c r="K205" s="329"/>
    </row>
    <row r="206" ht="15" customHeight="1">
      <c r="B206" s="308"/>
      <c r="C206" s="286" t="s">
        <v>1755</v>
      </c>
      <c r="D206" s="286"/>
      <c r="E206" s="286"/>
      <c r="F206" s="307" t="s">
        <v>82</v>
      </c>
      <c r="G206" s="286"/>
      <c r="H206" s="286" t="s">
        <v>1815</v>
      </c>
      <c r="I206" s="286"/>
      <c r="J206" s="286"/>
      <c r="K206" s="329"/>
    </row>
    <row r="207" ht="15" customHeight="1">
      <c r="B207" s="308"/>
      <c r="C207" s="314"/>
      <c r="D207" s="286"/>
      <c r="E207" s="286"/>
      <c r="F207" s="307" t="s">
        <v>1652</v>
      </c>
      <c r="G207" s="286"/>
      <c r="H207" s="286" t="s">
        <v>1653</v>
      </c>
      <c r="I207" s="286"/>
      <c r="J207" s="286"/>
      <c r="K207" s="329"/>
    </row>
    <row r="208" ht="15" customHeight="1">
      <c r="B208" s="308"/>
      <c r="C208" s="286"/>
      <c r="D208" s="286"/>
      <c r="E208" s="286"/>
      <c r="F208" s="307" t="s">
        <v>1650</v>
      </c>
      <c r="G208" s="286"/>
      <c r="H208" s="286" t="s">
        <v>1816</v>
      </c>
      <c r="I208" s="286"/>
      <c r="J208" s="286"/>
      <c r="K208" s="329"/>
    </row>
    <row r="209" ht="15" customHeight="1">
      <c r="B209" s="346"/>
      <c r="C209" s="314"/>
      <c r="D209" s="314"/>
      <c r="E209" s="314"/>
      <c r="F209" s="307" t="s">
        <v>1654</v>
      </c>
      <c r="G209" s="292"/>
      <c r="H209" s="333" t="s">
        <v>1655</v>
      </c>
      <c r="I209" s="333"/>
      <c r="J209" s="333"/>
      <c r="K209" s="347"/>
    </row>
    <row r="210" ht="15" customHeight="1">
      <c r="B210" s="346"/>
      <c r="C210" s="314"/>
      <c r="D210" s="314"/>
      <c r="E210" s="314"/>
      <c r="F210" s="307" t="s">
        <v>1656</v>
      </c>
      <c r="G210" s="292"/>
      <c r="H210" s="333" t="s">
        <v>1817</v>
      </c>
      <c r="I210" s="333"/>
      <c r="J210" s="333"/>
      <c r="K210" s="347"/>
    </row>
    <row r="211" ht="15" customHeight="1">
      <c r="B211" s="346"/>
      <c r="C211" s="314"/>
      <c r="D211" s="314"/>
      <c r="E211" s="314"/>
      <c r="F211" s="348"/>
      <c r="G211" s="292"/>
      <c r="H211" s="349"/>
      <c r="I211" s="349"/>
      <c r="J211" s="349"/>
      <c r="K211" s="347"/>
    </row>
    <row r="212" ht="15" customHeight="1">
      <c r="B212" s="346"/>
      <c r="C212" s="286" t="s">
        <v>1779</v>
      </c>
      <c r="D212" s="314"/>
      <c r="E212" s="314"/>
      <c r="F212" s="307">
        <v>1</v>
      </c>
      <c r="G212" s="292"/>
      <c r="H212" s="333" t="s">
        <v>1818</v>
      </c>
      <c r="I212" s="333"/>
      <c r="J212" s="333"/>
      <c r="K212" s="347"/>
    </row>
    <row r="213" ht="15" customHeight="1">
      <c r="B213" s="346"/>
      <c r="C213" s="314"/>
      <c r="D213" s="314"/>
      <c r="E213" s="314"/>
      <c r="F213" s="307">
        <v>2</v>
      </c>
      <c r="G213" s="292"/>
      <c r="H213" s="333" t="s">
        <v>1819</v>
      </c>
      <c r="I213" s="333"/>
      <c r="J213" s="333"/>
      <c r="K213" s="347"/>
    </row>
    <row r="214" ht="15" customHeight="1">
      <c r="B214" s="346"/>
      <c r="C214" s="314"/>
      <c r="D214" s="314"/>
      <c r="E214" s="314"/>
      <c r="F214" s="307">
        <v>3</v>
      </c>
      <c r="G214" s="292"/>
      <c r="H214" s="333" t="s">
        <v>1820</v>
      </c>
      <c r="I214" s="333"/>
      <c r="J214" s="333"/>
      <c r="K214" s="347"/>
    </row>
    <row r="215" ht="15" customHeight="1">
      <c r="B215" s="346"/>
      <c r="C215" s="314"/>
      <c r="D215" s="314"/>
      <c r="E215" s="314"/>
      <c r="F215" s="307">
        <v>4</v>
      </c>
      <c r="G215" s="292"/>
      <c r="H215" s="333" t="s">
        <v>1821</v>
      </c>
      <c r="I215" s="333"/>
      <c r="J215" s="333"/>
      <c r="K215" s="347"/>
    </row>
    <row r="216" ht="12.75" customHeight="1">
      <c r="B216" s="350"/>
      <c r="C216" s="351"/>
      <c r="D216" s="351"/>
      <c r="E216" s="351"/>
      <c r="F216" s="351"/>
      <c r="G216" s="351"/>
      <c r="H216" s="351"/>
      <c r="I216" s="351"/>
      <c r="J216" s="351"/>
      <c r="K216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PC1\PC</dc:creator>
  <cp:lastModifiedBy>PC1\PC</cp:lastModifiedBy>
  <dcterms:created xsi:type="dcterms:W3CDTF">2018-03-21T11:12:35Z</dcterms:created>
  <dcterms:modified xsi:type="dcterms:W3CDTF">2018-03-21T11:12:48Z</dcterms:modified>
</cp:coreProperties>
</file>